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workbookProtection lockStructure="1"/>
  <bookViews>
    <workbookView xWindow="240" yWindow="105" windowWidth="14805" windowHeight="8010" tabRatio="655"/>
  </bookViews>
  <sheets>
    <sheet name="Бланк Методички" sheetId="1" r:id="rId1"/>
    <sheet name="Обработка результатов" sheetId="2" state="hidden" r:id="rId2"/>
    <sheet name="Печать" sheetId="10" r:id="rId3"/>
    <sheet name="Печать с расшифровкой" sheetId="9" r:id="rId4"/>
  </sheets>
  <calcPr calcId="124519"/>
  <fileRecoveryPr repairLoad="1"/>
</workbook>
</file>

<file path=xl/calcChain.xml><?xml version="1.0" encoding="utf-8"?>
<calcChain xmlns="http://schemas.openxmlformats.org/spreadsheetml/2006/main">
  <c r="I4" i="10"/>
  <c r="B4"/>
  <c r="I3"/>
  <c r="B3"/>
  <c r="T1" i="2" l="1"/>
  <c r="S1"/>
  <c r="G27"/>
  <c r="G26"/>
  <c r="G25"/>
  <c r="G24"/>
  <c r="G23"/>
  <c r="G22"/>
  <c r="G21"/>
  <c r="F28"/>
  <c r="F26"/>
  <c r="F25"/>
  <c r="F24"/>
  <c r="F22"/>
  <c r="F21"/>
  <c r="F20"/>
  <c r="F19"/>
  <c r="F18"/>
  <c r="F16"/>
  <c r="E28"/>
  <c r="E27"/>
  <c r="E25"/>
  <c r="E21"/>
  <c r="E19"/>
  <c r="E18"/>
  <c r="E17"/>
  <c r="E16"/>
  <c r="D27"/>
  <c r="D25"/>
  <c r="D24"/>
  <c r="D22"/>
  <c r="D21"/>
  <c r="D19"/>
  <c r="D18"/>
  <c r="D17"/>
  <c r="C27"/>
  <c r="C26"/>
  <c r="C25"/>
  <c r="C23"/>
  <c r="C22"/>
  <c r="C19"/>
  <c r="C16"/>
  <c r="B27"/>
  <c r="B26"/>
  <c r="B25"/>
  <c r="B23"/>
  <c r="B20"/>
  <c r="B19"/>
  <c r="B18"/>
  <c r="A27"/>
  <c r="A24"/>
  <c r="A23"/>
  <c r="A22"/>
  <c r="A21"/>
  <c r="A18"/>
  <c r="A17"/>
  <c r="B16"/>
  <c r="G17"/>
  <c r="G18"/>
  <c r="G19"/>
  <c r="G20"/>
  <c r="G28"/>
  <c r="G16"/>
  <c r="F17"/>
  <c r="F23"/>
  <c r="F27"/>
  <c r="E20"/>
  <c r="E22"/>
  <c r="E23"/>
  <c r="E24"/>
  <c r="E26"/>
  <c r="D20"/>
  <c r="D23"/>
  <c r="D26"/>
  <c r="D28"/>
  <c r="D16"/>
  <c r="C17"/>
  <c r="C18"/>
  <c r="C20"/>
  <c r="C21"/>
  <c r="C24"/>
  <c r="C28"/>
  <c r="B17"/>
  <c r="B21"/>
  <c r="B22"/>
  <c r="B24"/>
  <c r="B28"/>
  <c r="A19"/>
  <c r="A20"/>
  <c r="A25"/>
  <c r="A26"/>
  <c r="A28"/>
  <c r="A16"/>
  <c r="N13" l="1"/>
  <c r="N14"/>
  <c r="N5"/>
  <c r="N7"/>
  <c r="N10"/>
  <c r="N3"/>
  <c r="O3" s="1"/>
  <c r="N6"/>
  <c r="N8"/>
  <c r="N4"/>
  <c r="N11"/>
  <c r="N12"/>
  <c r="N9"/>
  <c r="N2"/>
  <c r="B3" i="9"/>
  <c r="I3"/>
  <c r="N15" i="2" l="1"/>
  <c r="A37" i="9" s="1"/>
  <c r="A68"/>
  <c r="A23"/>
  <c r="O9" i="2"/>
  <c r="A41" i="9" s="1"/>
  <c r="O7" i="2"/>
  <c r="A31" i="9" s="1"/>
  <c r="O12" i="2"/>
  <c r="O5"/>
  <c r="A9" i="10" s="1"/>
  <c r="O11" i="2"/>
  <c r="O14"/>
  <c r="A74" i="9" s="1"/>
  <c r="O8" i="2"/>
  <c r="A12" i="10" s="1"/>
  <c r="O6" i="2"/>
  <c r="A27" i="9" s="1"/>
  <c r="O2" i="2"/>
  <c r="A6" i="10" s="1"/>
  <c r="O4" i="2"/>
  <c r="A8" i="10" s="1"/>
  <c r="O10" i="2"/>
  <c r="O13"/>
  <c r="B4" i="9"/>
  <c r="I4"/>
  <c r="A13" i="10" l="1"/>
  <c r="A54" i="9"/>
  <c r="A75"/>
  <c r="A13"/>
  <c r="A38"/>
  <c r="A10" i="10"/>
  <c r="A6" i="9"/>
  <c r="A17" i="10"/>
  <c r="A53" i="9"/>
  <c r="A14" i="10"/>
  <c r="A32" i="9"/>
  <c r="A11" i="10"/>
  <c r="A47" i="9"/>
  <c r="A16" i="10"/>
  <c r="A7"/>
  <c r="A22" i="9"/>
  <c r="A67"/>
  <c r="A18" i="10"/>
  <c r="A42" i="9"/>
  <c r="A15" i="10"/>
  <c r="A61" i="9"/>
  <c r="A18"/>
  <c r="A12"/>
  <c r="A17"/>
  <c r="A48"/>
  <c r="A7"/>
  <c r="A62"/>
  <c r="A28"/>
</calcChain>
</file>

<file path=xl/sharedStrings.xml><?xml version="1.0" encoding="utf-8"?>
<sst xmlns="http://schemas.openxmlformats.org/spreadsheetml/2006/main" count="206" uniqueCount="196">
  <si>
    <t>Фамилия, имя</t>
  </si>
  <si>
    <t>Возраст</t>
  </si>
  <si>
    <t>Класс</t>
  </si>
  <si>
    <t>ФИО</t>
  </si>
  <si>
    <t>Дата</t>
  </si>
  <si>
    <t>Мальчик</t>
  </si>
  <si>
    <t>Девочка</t>
  </si>
  <si>
    <t>5 Б</t>
  </si>
  <si>
    <t>5 А</t>
  </si>
  <si>
    <t>5 В</t>
  </si>
  <si>
    <t>Методика диагностики личностного роста
(авторы И.В.Кулешова, П.В.Степанов, Д.В.Григорьев)</t>
  </si>
  <si>
    <t>http://eschool.by/psychology/</t>
  </si>
  <si>
    <t>несомненно, да</t>
  </si>
  <si>
    <t>да, конечно</t>
  </si>
  <si>
    <t>в общем, да</t>
  </si>
  <si>
    <t>скорее да, чем нет</t>
  </si>
  <si>
    <t>ни да, ни нет</t>
  </si>
  <si>
    <t>скорее нет, чем да</t>
  </si>
  <si>
    <t>в общем, нет</t>
  </si>
  <si>
    <t>нет, конечно</t>
  </si>
  <si>
    <t xml:space="preserve">нет, абсолютно неверно </t>
  </si>
  <si>
    <t>Перед тобой несколько разных высказываний. Пожалуйста, прочти их и подумай - согласен ты с этими высказываниями или нет. 
Выбери вариант ответа, который наиболее точно соответствует высказыванию. 
Здесь не может быть «правильных» И «неправильных» оценок. Важно лишь, чтобы они выражали только твое личное мнение.</t>
  </si>
  <si>
    <t>Бланк ответов</t>
  </si>
  <si>
    <t>Отношение к семье</t>
  </si>
  <si>
    <t xml:space="preserve">Отношение к своему духовному Я </t>
  </si>
  <si>
    <t>Отношение подростка к своему душевному Я</t>
  </si>
  <si>
    <t>Отношение подростка к своему телесному Я</t>
  </si>
  <si>
    <t>Отношение подростка к человеку как Иному</t>
  </si>
  <si>
    <t>Отношение подростка к человеку как Другому</t>
  </si>
  <si>
    <t>Отношение подростка к человеку как таковому</t>
  </si>
  <si>
    <t>Отношение подростка к знаниям</t>
  </si>
  <si>
    <t>Отношение подростка к культуре</t>
  </si>
  <si>
    <t>Отношение подростка к труду</t>
  </si>
  <si>
    <t>Отношение подростка к миру</t>
  </si>
  <si>
    <t>Отношение подростка к Земле (природе)</t>
  </si>
  <si>
    <t>Отношение к Отечеству</t>
  </si>
  <si>
    <t>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t>
  </si>
  <si>
    <r>
      <t>О</t>
    </r>
    <r>
      <rPr>
        <sz val="12"/>
        <color theme="1"/>
        <rFont val="Times New Roman"/>
        <family val="1"/>
        <charset val="204"/>
      </rPr>
      <t>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t>
    </r>
  </si>
  <si>
    <r>
      <t>С</t>
    </r>
    <r>
      <rPr>
        <sz val="12"/>
        <color theme="1"/>
        <rFont val="Times New Roman"/>
        <family val="1"/>
        <charset val="204"/>
      </rPr>
      <t>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t>
    </r>
  </si>
  <si>
    <t>15+28</t>
  </si>
  <si>
    <t>+1+14</t>
  </si>
  <si>
    <t>-1-14</t>
  </si>
  <si>
    <t>-15-28</t>
  </si>
  <si>
    <r>
      <t>С</t>
    </r>
    <r>
      <rPr>
        <sz val="12"/>
        <color theme="1"/>
        <rFont val="Times New Roman"/>
        <family val="1"/>
        <charset val="204"/>
      </rPr>
      <t>емья для подростка представляет определенную ценность, но сам факт наличия семьи, семейных традиций воспринимается им как естественный.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t>
    </r>
  </si>
  <si>
    <r>
      <t>П</t>
    </r>
    <r>
      <rPr>
        <sz val="12"/>
        <color theme="1"/>
        <rFont val="Times New Roman"/>
        <family val="1"/>
        <charset val="204"/>
      </rPr>
      <t>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t>
    </r>
  </si>
  <si>
    <r>
      <t>П</t>
    </r>
    <r>
      <rPr>
        <sz val="12"/>
        <color theme="1"/>
        <rFont val="Times New Roman"/>
        <family val="1"/>
        <charset val="204"/>
      </rPr>
      <t>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t>
    </r>
  </si>
  <si>
    <t>Отношение к Земле</t>
  </si>
  <si>
    <r>
      <t>П</t>
    </r>
    <r>
      <rPr>
        <sz val="12"/>
        <color theme="1"/>
        <rFont val="Times New Roman"/>
        <family val="1"/>
        <charset val="204"/>
      </rPr>
      <t>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t>
    </r>
  </si>
  <si>
    <r>
      <t xml:space="preserve">У </t>
    </r>
    <r>
      <rPr>
        <sz val="12"/>
        <color theme="1"/>
        <rFont val="Times New Roman"/>
        <family val="1"/>
        <charset val="204"/>
      </rPr>
      <t>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t>
    </r>
  </si>
  <si>
    <t>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t>
  </si>
  <si>
    <r>
      <t>С</t>
    </r>
    <r>
      <rPr>
        <sz val="12"/>
        <color theme="1"/>
        <rFont val="Times New Roman"/>
        <family val="1"/>
        <charset val="204"/>
      </rPr>
      <t>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том,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t>
    </r>
  </si>
  <si>
    <t>Отношение к миру</t>
  </si>
  <si>
    <r>
      <t>У</t>
    </r>
    <r>
      <rPr>
        <sz val="12"/>
        <color theme="1"/>
        <rFont val="Times New Roman"/>
        <family val="1"/>
        <charset val="204"/>
      </rPr>
      <t xml:space="preserve">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t>
    </r>
  </si>
  <si>
    <r>
      <t>П</t>
    </r>
    <r>
      <rPr>
        <sz val="12"/>
        <color theme="1"/>
        <rFont val="Times New Roman"/>
        <family val="1"/>
        <charset val="204"/>
      </rPr>
      <t>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t>
    </r>
  </si>
  <si>
    <r>
      <t>П</t>
    </r>
    <r>
      <rPr>
        <sz val="12"/>
        <color theme="1"/>
        <rFont val="Times New Roman"/>
        <family val="1"/>
        <charset val="204"/>
      </rPr>
      <t>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t>
    </r>
  </si>
  <si>
    <r>
      <t>М</t>
    </r>
    <r>
      <rPr>
        <sz val="12"/>
        <color theme="1"/>
        <rFont val="Times New Roman"/>
        <family val="1"/>
        <charset val="204"/>
      </rPr>
      <t>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t>
    </r>
  </si>
  <si>
    <t>Отношение к труду</t>
  </si>
  <si>
    <t>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t>
  </si>
  <si>
    <r>
      <t>С</t>
    </r>
    <r>
      <rPr>
        <sz val="12"/>
        <color theme="1"/>
        <rFont val="Times New Roman"/>
        <family val="1"/>
        <charset val="204"/>
      </rPr>
      <t>корее всего, только престижная работа вызывает уважение подростка. Хотя если все окружающие заняты чем-то непрестижным (например, уборкой территории вовремя субботника), то может и поучаствовать «за компанию». Он поможет и в домашних делах, но его будет раздражать, что это занимает столько времени.</t>
    </r>
  </si>
  <si>
    <r>
      <t>П</t>
    </r>
    <r>
      <rPr>
        <sz val="12"/>
        <color theme="1"/>
        <rFont val="Times New Roman"/>
        <family val="1"/>
        <charset val="204"/>
      </rPr>
      <t>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t>
    </r>
  </si>
  <si>
    <r>
      <t>Б</t>
    </r>
    <r>
      <rPr>
        <sz val="12"/>
        <color theme="1"/>
        <rFont val="Times New Roman"/>
        <family val="1"/>
        <charset val="204"/>
      </rPr>
      <t>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за свои. Между трудолюбием и жизненным благополучием для него нет никакой связи.</t>
    </r>
  </si>
  <si>
    <t>Отношение к культуре</t>
  </si>
  <si>
    <r>
      <t>К</t>
    </r>
    <r>
      <rPr>
        <sz val="12"/>
        <color theme="1"/>
        <rFont val="Times New Roman"/>
        <family val="1"/>
        <charset val="204"/>
      </rPr>
      <t>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t>
    </r>
  </si>
  <si>
    <r>
      <t>П</t>
    </r>
    <r>
      <rPr>
        <sz val="12"/>
        <color theme="1"/>
        <rFont val="Times New Roman"/>
        <family val="1"/>
        <charset val="204"/>
      </rPr>
      <t>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неряшливости, нецензурной брани и т.п. Вандалы антипатичны ему.</t>
    </r>
  </si>
  <si>
    <r>
      <t>К</t>
    </r>
    <r>
      <rPr>
        <sz val="12"/>
        <color theme="1"/>
        <rFont val="Times New Roman"/>
        <family val="1"/>
        <charset val="204"/>
      </rPr>
      <t>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t>
    </r>
  </si>
  <si>
    <r>
      <t>С</t>
    </r>
    <r>
      <rPr>
        <sz val="12"/>
        <color theme="1"/>
        <rFont val="Times New Roman"/>
        <family val="1"/>
        <charset val="204"/>
      </rPr>
      <t>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t>
    </r>
  </si>
  <si>
    <t>Отношение к знаниям</t>
  </si>
  <si>
    <t>Перед вами -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t>
  </si>
  <si>
    <r>
      <t>П</t>
    </r>
    <r>
      <rPr>
        <sz val="12"/>
        <color theme="1"/>
        <rFont val="Times New Roman"/>
        <family val="1"/>
        <charset val="204"/>
      </rPr>
      <t>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t>
    </r>
  </si>
  <si>
    <r>
      <t>П</t>
    </r>
    <r>
      <rPr>
        <sz val="12"/>
        <color theme="1"/>
        <rFont val="Times New Roman"/>
        <family val="1"/>
        <charset val="204"/>
      </rPr>
      <t>одросток никогда не спросит взрослого, если ему что-то непонятно.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t>
    </r>
  </si>
  <si>
    <t>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t>
  </si>
  <si>
    <t>Отношение как таковому</t>
  </si>
  <si>
    <t>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t>
  </si>
  <si>
    <r>
      <t>Ц</t>
    </r>
    <r>
      <rPr>
        <sz val="12"/>
        <color theme="1"/>
        <rFont val="Times New Roman"/>
        <family val="1"/>
        <charset val="204"/>
      </rPr>
      <t>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отдельные категории людей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t>
    </r>
  </si>
  <si>
    <r>
      <t>С</t>
    </r>
    <r>
      <rPr>
        <sz val="12"/>
        <color theme="1"/>
        <rFont val="Times New Roman"/>
        <family val="1"/>
        <charset val="204"/>
      </rPr>
      <t>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t>
    </r>
  </si>
  <si>
    <r>
      <t>Ч</t>
    </r>
    <r>
      <rPr>
        <sz val="12"/>
        <color theme="1"/>
        <rFont val="Times New Roman"/>
        <family val="1"/>
        <charset val="204"/>
      </rPr>
      <t>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t>
    </r>
  </si>
  <si>
    <r>
      <t>П</t>
    </r>
    <r>
      <rPr>
        <sz val="12"/>
        <color theme="1"/>
        <rFont val="Times New Roman"/>
        <family val="1"/>
        <charset val="204"/>
      </rPr>
      <t>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t>
    </r>
  </si>
  <si>
    <t>Отношение Другому</t>
  </si>
  <si>
    <r>
      <t>П</t>
    </r>
    <r>
      <rPr>
        <sz val="12"/>
        <color theme="1"/>
        <rFont val="Times New Roman"/>
        <family val="1"/>
        <charset val="204"/>
      </rPr>
      <t>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t>
    </r>
  </si>
  <si>
    <r>
      <t>П</t>
    </r>
    <r>
      <rPr>
        <sz val="12"/>
        <color theme="1"/>
        <rFont val="Times New Roman"/>
        <family val="1"/>
        <charset val="204"/>
      </rPr>
      <t>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 лентяи и лжецы. Гораздо больше, чем дарить, ему нравится принимать подарки, желательно дорогие и полезные.</t>
    </r>
  </si>
  <si>
    <r>
      <t>П</t>
    </r>
    <r>
      <rPr>
        <sz val="12"/>
        <color theme="1"/>
        <rFont val="Times New Roman"/>
        <family val="1"/>
        <charset val="204"/>
      </rPr>
      <t>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Испытывает удовольствие, делая подарки, но при этом в глубине души рассчитывает на ответный дар. Если этого не случается, расстраивается.</t>
    </r>
  </si>
  <si>
    <t>Отношение Иному</t>
  </si>
  <si>
    <t>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t>
  </si>
  <si>
    <r>
      <t>По</t>
    </r>
    <r>
      <rPr>
        <sz val="12"/>
        <color theme="1"/>
        <rFont val="Times New Roman"/>
        <family val="1"/>
        <charset val="204"/>
      </rPr>
      <t>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t>
    </r>
  </si>
  <si>
    <r>
      <t>П</t>
    </r>
    <r>
      <rPr>
        <sz val="12"/>
        <color theme="1"/>
        <rFont val="Times New Roman"/>
        <family val="1"/>
        <charset val="204"/>
      </rPr>
      <t>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аморальное поведение, якобы свойственное представителям этих групп, личный неудачный опыт взаимодействия с ними.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t>
    </r>
  </si>
  <si>
    <r>
      <t>П</t>
    </r>
    <r>
      <rPr>
        <sz val="12"/>
        <color theme="1"/>
        <rFont val="Times New Roman"/>
        <family val="1"/>
        <charset val="204"/>
      </rPr>
      <t>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t>
    </r>
  </si>
  <si>
    <t>Отношение Я</t>
  </si>
  <si>
    <r>
      <t>Д</t>
    </r>
    <r>
      <rPr>
        <sz val="12"/>
        <color theme="1"/>
        <rFont val="Times New Roman"/>
        <family val="1"/>
        <charset val="204"/>
      </rPr>
      <t>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t>
    </r>
  </si>
  <si>
    <r>
      <t>Ц</t>
    </r>
    <r>
      <rPr>
        <sz val="12"/>
        <color theme="1"/>
        <rFont val="Times New Roman"/>
        <family val="1"/>
        <charset val="204"/>
      </rPr>
      <t>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t>
    </r>
  </si>
  <si>
    <r>
      <t>Ц</t>
    </r>
    <r>
      <rPr>
        <sz val="12"/>
        <color theme="1"/>
        <rFont val="Times New Roman"/>
        <family val="1"/>
        <charset val="204"/>
      </rPr>
      <t>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t>
    </r>
  </si>
  <si>
    <r>
      <t>С</t>
    </r>
    <r>
      <rPr>
        <sz val="12"/>
        <color theme="1"/>
        <rFont val="Times New Roman"/>
        <family val="1"/>
        <charset val="204"/>
      </rPr>
      <t>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3аботящихся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t>
    </r>
  </si>
  <si>
    <t>душевному Я</t>
  </si>
  <si>
    <t>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t>
  </si>
  <si>
    <r>
      <t>П</t>
    </r>
    <r>
      <rPr>
        <sz val="12"/>
        <color theme="1"/>
        <rFont val="Times New Roman"/>
        <family val="1"/>
        <charset val="204"/>
      </rPr>
      <t>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t>
    </r>
  </si>
  <si>
    <r>
      <t>П</t>
    </r>
    <r>
      <rPr>
        <sz val="12"/>
        <color theme="1"/>
        <rFont val="Times New Roman"/>
        <family val="1"/>
        <charset val="204"/>
      </rPr>
      <t>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видящего недостатки. Одиночество одновременно и тягостно для него, и спасительно. В обществе сверстников он предпочитает быть на вторых ролях.</t>
    </r>
  </si>
  <si>
    <r>
      <t>П</t>
    </r>
    <r>
      <rPr>
        <sz val="12"/>
        <color theme="1"/>
        <rFont val="Times New Roman"/>
        <family val="1"/>
        <charset val="204"/>
      </rPr>
      <t>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«мазохистским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t>
    </r>
  </si>
  <si>
    <t xml:space="preserve"> духовному Я </t>
  </si>
  <si>
    <r>
      <t>П</t>
    </r>
    <r>
      <rPr>
        <sz val="12"/>
        <color theme="1"/>
        <rFont val="Times New Roman"/>
        <family val="1"/>
        <charset val="204"/>
      </rPr>
      <t>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t>
    </r>
  </si>
  <si>
    <r>
      <t>П</t>
    </r>
    <r>
      <rPr>
        <sz val="12"/>
        <color theme="1"/>
        <rFont val="Times New Roman"/>
        <family val="1"/>
        <charset val="204"/>
      </rPr>
      <t>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t>
    </r>
  </si>
  <si>
    <r>
      <t>П</t>
    </r>
    <r>
      <rPr>
        <b/>
        <sz val="12"/>
        <color theme="1"/>
        <rFont val="Times New Roman"/>
        <family val="1"/>
        <charset val="204"/>
      </rPr>
      <t>одростку более импонирует роль ведомого, нежели автора и распорядителя собственной жизни. Он ищет общества людей, чья духовная сила могла бы «при 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свои неудачи неблагоприятным стечением обстоятельств. Муки совести тяготят его, поэтому предпочитает о своей совести не думать.</t>
    </r>
  </si>
  <si>
    <r>
      <t>П</t>
    </r>
    <r>
      <rPr>
        <sz val="12"/>
        <color theme="1"/>
        <rFont val="Times New Roman"/>
        <family val="1"/>
        <charset val="204"/>
      </rPr>
      <t>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t>
    </r>
  </si>
  <si>
    <t>Те, кто критикуют происходящее в стране, не могут считаться настоящими патриотами.</t>
  </si>
  <si>
    <t>Я способен с радостью выполнять разную работу.</t>
  </si>
  <si>
    <t>Большинство моих сверстников предпочитает общаться с красивыми людьми.</t>
  </si>
  <si>
    <t>Свои проблемы я стремлюсь решать самостоятельно, собственными силами.</t>
  </si>
  <si>
    <t>Внешний вид - показатель уважения не только к себе, но и к окружающим.</t>
  </si>
  <si>
    <t>Держать животных в передвижных зверинцах - бесчеловечно.</t>
  </si>
  <si>
    <t>Нецензурные выражения в общении - признак бескультурья.</t>
  </si>
  <si>
    <t>Я готов спорить с учителем, если считаю, что он не прав.</t>
  </si>
  <si>
    <t>Я горжусь своей фамилией.</t>
  </si>
  <si>
    <t>Я хотел бы подрабатывать в свободное время, если это не будет мешать учебе.</t>
  </si>
  <si>
    <t>Рассматривать старые семейные фотографии – занятие для чудаков.</t>
  </si>
  <si>
    <t>Убирать чужой мусор на туристических стоянках – глупое занятие.</t>
  </si>
  <si>
    <t>Мне нравится копаться в энциклопедиях, журналах, словарях: там можно найти много интересного.</t>
  </si>
  <si>
    <t>Несправедливо ставить людей с темным цветом кожи руководителями над белыми людьми.</t>
  </si>
  <si>
    <t>Я неловко себя чувствую в незнакомой компании.</t>
  </si>
  <si>
    <t>Пыток и издевательств не заслуживают даже отъявленные преступники, ведь они тоже люди.</t>
  </si>
  <si>
    <t>Я готов помочь пожилому человеку только за вознаграждение.</t>
  </si>
  <si>
    <t>Меня огорчает то, что я не делаю для своих родителей всего, что мог бы.</t>
  </si>
  <si>
    <t>Мне нравится, когда вся наша семья идет в гости, отмечает какой-нибудь праздник или просто собирается за общим столом.</t>
  </si>
  <si>
    <t>Судейство в отношении «наших» на международных соревнованиях часто несправедливо, потому что россиян никто не любит.</t>
  </si>
  <si>
    <t>Бродячих собак надо уничтожать, потому что они могут быть опасны.</t>
  </si>
  <si>
    <t>Любые ссоры можно уладить, не прибегая к дракам.</t>
  </si>
  <si>
    <t>То, что взрослые называют культурными ценностями прошлого, на самом деле часто оказывается старой рухлядью.</t>
  </si>
  <si>
    <t>Даже если мне что-то непонятно на уроке, я не стану задавать уточняющие вопросы учителю - ведь это не так уж и важно.</t>
  </si>
  <si>
    <t>Человек, совершивший преступление, в будущем никогда</t>
  </si>
  <si>
    <t>не сможет стать хорошим.</t>
  </si>
  <si>
    <t>Глупо рисковать ради другого человека.</t>
  </si>
  <si>
    <t>Даже самые странные люди с самыми необычными увлечениями должны иметь право защищать себя и свои взгляды.</t>
  </si>
  <si>
    <t>Спортивные занятия - необходимость для здоровья каждого человека.</t>
  </si>
  <si>
    <t>Когда я стану взрослым, то смогу прожить счастливо и, не создавая собственной семьи.</t>
  </si>
  <si>
    <t>Мне повезло, что я живу именно в России.</t>
  </si>
  <si>
    <t xml:space="preserve">За новогодней елкой лучше сходить в лес, потому что там можно выбрать самую пушистую. </t>
  </si>
  <si>
    <t xml:space="preserve">Люди, выступающие против войны, наверное, просто трусы. </t>
  </si>
  <si>
    <t>Физическим трудом занимаются одни неудачники.</t>
  </si>
  <si>
    <t>Я люблю узнавать значения незнакомых мне слов.</t>
  </si>
  <si>
    <t>Наша страна станет лучше, если мы избавимся от всех психически больных людей.</t>
  </si>
  <si>
    <t xml:space="preserve">Мне жаль беспомощных людей и хочется им помочь. </t>
  </si>
  <si>
    <t>Есть такие народы, которые не заслужили, чтобы к ним хорошо относились.</t>
  </si>
  <si>
    <t>Я думаю, что курение и алкоголь помогают людям расслабиться, снять напряжение после трудной работы.</t>
  </si>
  <si>
    <t>Я часто недоволен тем, как я живу.</t>
  </si>
  <si>
    <t>Я не боюсь сделать ошибку, когда выбираю что-то в своей жизни.</t>
  </si>
  <si>
    <t>Хорошо, когда у человека нет семьи и детей - так он чувствует себя более свободным.</t>
  </si>
  <si>
    <t>Когда вырасту, я буду стараться защищать свою Родину от врагов.</t>
  </si>
  <si>
    <t>Фильмы-боевики со стрельбой и кровью помогают детям стать смелыми и мужественными.</t>
  </si>
  <si>
    <t>Работа дворника не менее важна, чем любая другая работа.</t>
  </si>
  <si>
    <t>Учеба - занятие для заумных «ботаников».</t>
  </si>
  <si>
    <t>Если ради справедливости надо убить человека - это нормально.</t>
  </si>
  <si>
    <t>Мне нравится дарить подарки своим друзьям, родственникам, знакомым.</t>
  </si>
  <si>
    <t>Большинство преступлений в нашем городе совершают люди, приехавшие к нам из других мест.</t>
  </si>
  <si>
    <t>Я считаю, что от одной дозы наркотиков нельзя стать наркоманом.</t>
  </si>
  <si>
    <t>Я очень сильно переживаю любые свои неудачи, даже самые маленькие.</t>
  </si>
  <si>
    <t>День Победы (9 Мая) - праздник не для всех, а только для ветеранов и пожилых людей.</t>
  </si>
  <si>
    <t>К военнопленным можно относиться жестоко, ведь они наши враги.</t>
  </si>
  <si>
    <t>Если ребенок резко перебивает разговор взрослых, в этом нет ничего страшного - ребенок тоже имеет право высказаться.</t>
  </si>
  <si>
    <t>Человек не может всего знать, поэтому я не беспокоюсь по поводу того, что не знаю многих важных вещей.</t>
  </si>
  <si>
    <t>Люди, которые просят милостыню, скорее всего, ленивы и лживы.</t>
  </si>
  <si>
    <t>Все известные, прославленные люди стараются поддерживать хорошую физическую форму.</t>
  </si>
  <si>
    <t>Мне тяжело знакомиться с новыми людьми, я часто при этом стесняюсь и смущаюсь.</t>
  </si>
  <si>
    <t>Я хочу знать, зачем и ради чего я живу.</t>
  </si>
  <si>
    <t>Мне не нравится, когда исполняется наш гимн - это скучно и приходится все время вставать.</t>
  </si>
  <si>
    <t>Уступить в споре - значит показать свою слабость.</t>
  </si>
  <si>
    <t xml:space="preserve">Хорошая учеба - это тоже важный и серьезный труд. </t>
  </si>
  <si>
    <t>На стенах подъезда можно рисовать и писать все, что вздумается.</t>
  </si>
  <si>
    <t>чем-то расстроены.</t>
  </si>
  <si>
    <t>Я плохо себя чувствую, когда окружающие меня люди чем-то расстроены.</t>
  </si>
  <si>
    <t>Я помогу другому человеку, даже если очень занят.</t>
  </si>
  <si>
    <t>Я больше люблю подвижные игры, занятие спортом или рыбалкой, чем сидение у компьютера или телевизора.</t>
  </si>
  <si>
    <t>Мои поступки чаще зависят не от меня самого, а от других людей.</t>
  </si>
  <si>
    <t>Человеку не обязательно что-то знать о своих предках или родственниках.</t>
  </si>
  <si>
    <t>Бывает, что я испытываю сильное волнение, чувство гордости, когда слышу песни о своей Родине.</t>
  </si>
  <si>
    <t>Нет ничего страшного, если после мытья рук ты не закрыл за собой кран в школьной столовой, ведь в нашей стране самые большие запасы воды в мире.</t>
  </si>
  <si>
    <t>Сильную военную державу, в том числе и Россию, другие страны должны уважать и бояться.</t>
  </si>
  <si>
    <t>Субботник по очистке территории дома или школы - бесполезное занятие.</t>
  </si>
  <si>
    <t>Если взрослый человек ругается матом, в этом нет ничего плохого - ведь он уже взрослый.</t>
  </si>
  <si>
    <t>Я думаю, что и без получения хороших знаний смогу в будущем устроиться на неплохую работу.</t>
  </si>
  <si>
    <t>Надо запретить въезд в нашу страну беженцам из Азии и Африки, так как их приток увеличивает уровень преступности.</t>
  </si>
  <si>
    <t>Я думаю, что здоровье сегодня не самое главное для человека.</t>
  </si>
  <si>
    <t xml:space="preserve">Я не грущу и не тоскую, когда остаюсь в одиночестве. </t>
  </si>
  <si>
    <t>Я чаще всего соглашаюсь с мнением большинства.</t>
  </si>
  <si>
    <t>Я хотел бы съездить в другие страны, но жить я хочу в своей стране.</t>
  </si>
  <si>
    <t>Я считаю, что нужно обязательно подкармливать бездомных животных и зимующих птиц.</t>
  </si>
  <si>
    <t>Мне кажется, что у нашей страны слишком много оружия и это плохо - его количество можно было бы уменьшить.</t>
  </si>
  <si>
    <t>Если нужно, то я могу делать даже ту работу, которая мне не нравится.</t>
  </si>
  <si>
    <t>Я могу оскорбить человека, если он мне чем-то не нравится.</t>
  </si>
  <si>
    <t>Телевизор необходим для развлечения и отдыха, а не для того, чтобы узнавать из него что-то новое - на это есть школа.</t>
  </si>
  <si>
    <t>Всех бомжей и попрошаек необходимо вылавливать и силой принуждать к работе.</t>
  </si>
  <si>
    <t>Человек никогда и ничего не будет делать, если ему это не выгодно.</t>
  </si>
  <si>
    <t>Люди другой расы или национальности могут быть нор­мальными людьми, но в друзья я предпочел бы их не брать.</t>
  </si>
  <si>
    <t>Вкус продуктов питания важнее, чем их полезность.</t>
  </si>
  <si>
    <t xml:space="preserve">Мне кажется, что во мне больше плохого, чем хорошего.  </t>
  </si>
  <si>
    <t>Когда я поступаю плохо, меня мучает совесть.</t>
  </si>
  <si>
    <t xml:space="preserve">Лучше отпустить на свободу 10 преступников, чем казнить одного невиновного человека. </t>
  </si>
  <si>
    <t>Торговля животными, занесенными в Красную книгу ­ неплохой способ заработать деньги.</t>
  </si>
  <si>
    <t>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t>
  </si>
  <si>
    <r>
      <t>М</t>
    </r>
    <r>
      <rPr>
        <sz val="12"/>
        <color theme="1"/>
        <rFont val="Times New Roman"/>
        <family val="1"/>
        <charset val="204"/>
      </rPr>
      <t>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t>
    </r>
  </si>
</sst>
</file>

<file path=xl/styles.xml><?xml version="1.0" encoding="utf-8"?>
<styleSheet xmlns="http://schemas.openxmlformats.org/spreadsheetml/2006/main">
  <fonts count="23">
    <font>
      <sz val="11"/>
      <color theme="1"/>
      <name val="Calibri"/>
      <family val="2"/>
      <scheme val="minor"/>
    </font>
    <font>
      <sz val="20"/>
      <color theme="1"/>
      <name val="Calibri"/>
      <family val="2"/>
      <scheme val="minor"/>
    </font>
    <font>
      <b/>
      <sz val="14"/>
      <color theme="1"/>
      <name val="Calibri"/>
      <family val="2"/>
      <charset val="204"/>
      <scheme val="minor"/>
    </font>
    <font>
      <b/>
      <sz val="18"/>
      <color theme="1"/>
      <name val="Calibri"/>
      <family val="2"/>
      <charset val="204"/>
      <scheme val="minor"/>
    </font>
    <font>
      <b/>
      <sz val="12"/>
      <color theme="1"/>
      <name val="Calibri"/>
      <family val="2"/>
      <charset val="204"/>
      <scheme val="minor"/>
    </font>
    <font>
      <sz val="14"/>
      <color theme="1"/>
      <name val="Calibri"/>
      <family val="2"/>
      <scheme val="minor"/>
    </font>
    <font>
      <b/>
      <i/>
      <sz val="14"/>
      <color theme="1"/>
      <name val="Calibri"/>
      <family val="2"/>
      <scheme val="minor"/>
    </font>
    <font>
      <sz val="14"/>
      <color theme="1"/>
      <name val="Times New Roman"/>
      <family val="1"/>
      <charset val="204"/>
    </font>
    <font>
      <sz val="11"/>
      <color theme="1"/>
      <name val="Times New Roman"/>
      <family val="1"/>
      <charset val="204"/>
    </font>
    <font>
      <i/>
      <sz val="11"/>
      <name val="Calibri"/>
      <family val="2"/>
      <charset val="204"/>
      <scheme val="minor"/>
    </font>
    <font>
      <b/>
      <sz val="16"/>
      <color rgb="FF000000"/>
      <name val="Cambria"/>
      <family val="1"/>
      <charset val="204"/>
    </font>
    <font>
      <sz val="20"/>
      <color rgb="FFFF0000"/>
      <name val="Cambria"/>
      <family val="1"/>
      <charset val="204"/>
    </font>
    <font>
      <b/>
      <sz val="11"/>
      <color theme="1"/>
      <name val="Calibri"/>
      <family val="2"/>
      <charset val="204"/>
      <scheme val="minor"/>
    </font>
    <font>
      <sz val="16"/>
      <color theme="1"/>
      <name val="Times New Roman"/>
      <family val="1"/>
      <charset val="204"/>
    </font>
    <font>
      <sz val="11"/>
      <color theme="0" tint="-0.499984740745262"/>
      <name val="Calibri"/>
      <family val="2"/>
      <scheme val="minor"/>
    </font>
    <font>
      <sz val="12"/>
      <color theme="1"/>
      <name val="Times New Roman"/>
      <family val="1"/>
      <charset val="204"/>
    </font>
    <font>
      <i/>
      <sz val="12"/>
      <color theme="1"/>
      <name val="Times New Roman"/>
      <family val="1"/>
      <charset val="204"/>
    </font>
    <font>
      <sz val="12"/>
      <color theme="1"/>
      <name val="Calibri"/>
      <family val="2"/>
      <scheme val="minor"/>
    </font>
    <font>
      <sz val="10"/>
      <color theme="1"/>
      <name val="Calibri"/>
      <family val="2"/>
      <scheme val="minor"/>
    </font>
    <font>
      <b/>
      <i/>
      <sz val="12"/>
      <color theme="1"/>
      <name val="Times New Roman"/>
      <family val="1"/>
      <charset val="204"/>
    </font>
    <font>
      <b/>
      <sz val="12"/>
      <color theme="1"/>
      <name val="Times New Roman"/>
      <family val="1"/>
      <charset val="204"/>
    </font>
    <font>
      <sz val="12"/>
      <color theme="1"/>
      <name val="Calibri"/>
      <family val="2"/>
      <charset val="204"/>
      <scheme val="minor"/>
    </font>
    <font>
      <sz val="16"/>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0" fillId="0" borderId="0" xfId="0" applyFill="1"/>
    <xf numFmtId="0" fontId="5" fillId="0" borderId="0" xfId="0" applyFont="1" applyFill="1" applyBorder="1" applyAlignment="1">
      <alignment vertical="center"/>
    </xf>
    <xf numFmtId="0" fontId="0" fillId="0" borderId="0" xfId="0" applyFill="1" applyBorder="1"/>
    <xf numFmtId="0" fontId="6" fillId="0" borderId="0" xfId="0" applyFont="1" applyFill="1" applyBorder="1" applyAlignment="1"/>
    <xf numFmtId="0" fontId="0" fillId="0" borderId="0" xfId="0" applyBorder="1" applyAlignment="1"/>
    <xf numFmtId="0" fontId="0" fillId="0" borderId="0" xfId="0" applyBorder="1"/>
    <xf numFmtId="0" fontId="8" fillId="0" borderId="0" xfId="0" applyFont="1"/>
    <xf numFmtId="0" fontId="16" fillId="0" borderId="0" xfId="0" applyFont="1" applyAlignment="1">
      <alignment horizontal="justify" vertical="center"/>
    </xf>
    <xf numFmtId="0" fontId="15" fillId="0" borderId="0" xfId="0" applyFont="1"/>
    <xf numFmtId="0" fontId="15" fillId="0" borderId="0" xfId="0" applyFont="1" applyAlignment="1">
      <alignment horizontal="justify" vertical="center"/>
    </xf>
    <xf numFmtId="0" fontId="16" fillId="0" borderId="0" xfId="0" applyFont="1"/>
    <xf numFmtId="0" fontId="4" fillId="2" borderId="1" xfId="0" applyFont="1" applyFill="1" applyBorder="1" applyAlignment="1" applyProtection="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49" fontId="15" fillId="0" borderId="0" xfId="0" applyNumberFormat="1" applyFont="1"/>
    <xf numFmtId="49" fontId="17" fillId="0" borderId="0" xfId="0" applyNumberFormat="1" applyFont="1"/>
    <xf numFmtId="0" fontId="17" fillId="0" borderId="0" xfId="0" applyFont="1"/>
    <xf numFmtId="0" fontId="19" fillId="0" borderId="0" xfId="0" applyFont="1" applyAlignment="1">
      <alignment horizontal="justify" vertical="center"/>
    </xf>
    <xf numFmtId="0" fontId="15" fillId="0" borderId="1" xfId="0" applyFont="1" applyFill="1" applyBorder="1" applyAlignment="1">
      <alignment horizontal="left" vertical="center" indent="1"/>
    </xf>
    <xf numFmtId="0" fontId="18" fillId="0" borderId="0" xfId="0" applyFont="1" applyBorder="1" applyAlignment="1">
      <alignment vertical="center" wrapText="1"/>
    </xf>
    <xf numFmtId="0" fontId="15" fillId="0" borderId="0" xfId="0" applyFont="1" applyAlignment="1">
      <alignment vertical="center"/>
    </xf>
    <xf numFmtId="0" fontId="18" fillId="0" borderId="0" xfId="0" applyFont="1" applyAlignment="1">
      <alignment vertical="center" wrapText="1"/>
    </xf>
    <xf numFmtId="0" fontId="18" fillId="0" borderId="5" xfId="0" applyFont="1" applyBorder="1" applyAlignment="1">
      <alignment vertical="center" wrapText="1"/>
    </xf>
    <xf numFmtId="0" fontId="18" fillId="0" borderId="4" xfId="0" applyFont="1" applyBorder="1" applyAlignment="1">
      <alignment vertical="center" wrapText="1"/>
    </xf>
    <xf numFmtId="0" fontId="0" fillId="0" borderId="0" xfId="0" applyProtection="1"/>
    <xf numFmtId="0" fontId="22" fillId="6" borderId="1" xfId="0" applyFont="1" applyFill="1" applyBorder="1" applyAlignment="1">
      <alignment horizontal="left" vertical="center" shrinkToFit="1"/>
    </xf>
    <xf numFmtId="0" fontId="13" fillId="5" borderId="1" xfId="0" applyFont="1" applyFill="1" applyBorder="1" applyAlignment="1">
      <alignment horizontal="left" vertical="center" shrinkToFit="1"/>
    </xf>
    <xf numFmtId="0" fontId="3" fillId="4" borderId="1" xfId="0" applyNumberFormat="1" applyFont="1" applyFill="1" applyBorder="1" applyAlignment="1" applyProtection="1">
      <alignment horizontal="center" vertical="center" shrinkToFit="1"/>
      <protection locked="0"/>
    </xf>
    <xf numFmtId="0" fontId="22" fillId="6" borderId="1"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2" fillId="2" borderId="1" xfId="0" applyFont="1" applyFill="1" applyBorder="1" applyAlignment="1" applyProtection="1">
      <alignment horizontal="left" vertical="center"/>
    </xf>
    <xf numFmtId="0" fontId="2" fillId="0" borderId="1" xfId="0" applyNumberFormat="1" applyFont="1" applyBorder="1" applyAlignment="1" applyProtection="1">
      <alignment horizontal="center" vertical="center"/>
      <protection locked="0"/>
    </xf>
    <xf numFmtId="0" fontId="2" fillId="2" borderId="1" xfId="0" applyFont="1" applyFill="1" applyBorder="1" applyAlignment="1" applyProtection="1">
      <alignment horizontal="left" vertical="top"/>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0" fontId="0" fillId="0" borderId="11" xfId="0" applyBorder="1" applyAlignment="1">
      <alignment horizontal="center"/>
    </xf>
    <xf numFmtId="0" fontId="0" fillId="0" borderId="0" xfId="0" applyAlignment="1">
      <alignment horizontal="center"/>
    </xf>
    <xf numFmtId="0" fontId="14" fillId="0" borderId="0" xfId="0" applyFont="1" applyAlignment="1">
      <alignment horizontal="right"/>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13" fillId="0" borderId="0" xfId="0" applyFont="1" applyAlignment="1">
      <alignment horizontal="center" vertical="center" wrapText="1"/>
    </xf>
    <xf numFmtId="0" fontId="15" fillId="0" borderId="1" xfId="0" applyFont="1" applyBorder="1" applyAlignment="1">
      <alignment horizontal="center" vertical="center"/>
    </xf>
    <xf numFmtId="0" fontId="15" fillId="0" borderId="1" xfId="0" applyNumberFormat="1" applyFont="1" applyBorder="1" applyAlignment="1">
      <alignment horizontal="center" vertical="center"/>
    </xf>
    <xf numFmtId="14" fontId="15" fillId="0" borderId="1" xfId="0" applyNumberFormat="1" applyFont="1" applyBorder="1" applyAlignment="1">
      <alignment horizontal="center" vertical="center"/>
    </xf>
    <xf numFmtId="0" fontId="12" fillId="0" borderId="5" xfId="0" applyFont="1" applyBorder="1" applyAlignment="1">
      <alignment horizontal="left" vertical="center"/>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7" fillId="0" borderId="0" xfId="0" applyFont="1" applyAlignment="1">
      <alignment horizontal="center" vertical="center" wrapText="1"/>
    </xf>
  </cellXfs>
  <cellStyles count="1">
    <cellStyle name="Обычный" xfId="0" builtinId="0"/>
  </cellStyles>
  <dxfs count="11">
    <dxf>
      <font>
        <color theme="0"/>
      </font>
    </dxf>
    <dxf>
      <font>
        <color theme="0"/>
      </font>
    </dxf>
    <dxf>
      <font>
        <color theme="0"/>
      </font>
    </dxf>
    <dxf>
      <fill>
        <patternFill>
          <bgColor theme="9" tint="0.39994506668294322"/>
        </patternFill>
      </fill>
    </dxf>
    <dxf>
      <fill>
        <patternFill>
          <bgColor rgb="FF92D050"/>
        </patternFill>
      </fill>
    </dxf>
    <dxf>
      <fill>
        <patternFill>
          <bgColor theme="9" tint="0.39994506668294322"/>
        </patternFill>
      </fill>
    </dxf>
    <dxf>
      <fill>
        <patternFill>
          <bgColor rgb="FF92D050"/>
        </patternFill>
      </fill>
    </dxf>
    <dxf>
      <fill>
        <patternFill>
          <bgColor theme="9" tint="0.39994506668294322"/>
        </patternFill>
      </fill>
    </dxf>
    <dxf>
      <fill>
        <patternFill>
          <bgColor rgb="FF92D050"/>
        </patternFill>
      </fill>
    </dxf>
    <dxf>
      <font>
        <b/>
        <i val="0"/>
      </font>
      <fill>
        <patternFill>
          <bgColor rgb="FF92D050"/>
        </patternFill>
      </fill>
    </dxf>
    <dxf>
      <fill>
        <patternFill>
          <bgColor theme="9" tint="0.39994506668294322"/>
        </patternFill>
      </fill>
    </dxf>
  </dxfs>
  <tableStyles count="0" defaultTableStyle="TableStyleMedium2" defaultPivotStyle="PivotStyleMedium9"/>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Лист1">
    <tabColor rgb="FF92D050"/>
  </sheetPr>
  <dimension ref="A1:AH100"/>
  <sheetViews>
    <sheetView showGridLines="0" showRowColHeaders="0" tabSelected="1" zoomScale="115" zoomScaleNormal="115" workbookViewId="0">
      <selection activeCell="D2" sqref="D2:I2"/>
    </sheetView>
  </sheetViews>
  <sheetFormatPr defaultRowHeight="15"/>
  <cols>
    <col min="1" max="1" width="5.140625" customWidth="1"/>
    <col min="12" max="12" width="12.5703125" customWidth="1"/>
    <col min="16" max="16" width="6.28515625" customWidth="1"/>
    <col min="17" max="17" width="6.140625" customWidth="1"/>
    <col min="21" max="21" width="24.5703125" hidden="1" customWidth="1"/>
    <col min="32" max="34" width="0" hidden="1" customWidth="1"/>
  </cols>
  <sheetData>
    <row r="1" spans="1:34" ht="15" customHeight="1">
      <c r="A1" s="1"/>
      <c r="B1" s="1"/>
      <c r="C1" s="1"/>
      <c r="D1" s="1"/>
      <c r="E1" s="1"/>
      <c r="F1" s="1"/>
      <c r="G1" s="1"/>
      <c r="H1" s="1"/>
      <c r="I1" s="1"/>
      <c r="J1" s="1"/>
      <c r="K1" s="1"/>
      <c r="L1" s="1"/>
      <c r="M1" s="1"/>
      <c r="N1" s="1"/>
      <c r="AG1">
        <v>10</v>
      </c>
      <c r="AH1" t="s">
        <v>8</v>
      </c>
    </row>
    <row r="2" spans="1:34" ht="19.5" customHeight="1">
      <c r="A2" s="38" t="s">
        <v>0</v>
      </c>
      <c r="B2" s="38"/>
      <c r="C2" s="38"/>
      <c r="D2" s="39"/>
      <c r="E2" s="39"/>
      <c r="F2" s="39"/>
      <c r="G2" s="39"/>
      <c r="H2" s="39"/>
      <c r="I2" s="39"/>
      <c r="K2" s="36" t="s">
        <v>2</v>
      </c>
      <c r="L2" s="36"/>
      <c r="M2" s="37"/>
      <c r="N2" s="37"/>
      <c r="O2" s="37"/>
      <c r="AG2">
        <v>11</v>
      </c>
      <c r="AH2" t="s">
        <v>7</v>
      </c>
    </row>
    <row r="3" spans="1:34" ht="18.75">
      <c r="A3" s="38" t="s">
        <v>1</v>
      </c>
      <c r="B3" s="38"/>
      <c r="C3" s="38"/>
      <c r="D3" s="40"/>
      <c r="E3" s="41"/>
      <c r="F3" s="41"/>
      <c r="G3" s="41"/>
      <c r="H3" s="41"/>
      <c r="I3" s="42"/>
      <c r="P3" s="35"/>
      <c r="Q3" s="35"/>
      <c r="R3" s="35"/>
      <c r="S3" s="35"/>
      <c r="AG3">
        <v>12</v>
      </c>
      <c r="AH3" t="s">
        <v>9</v>
      </c>
    </row>
    <row r="4" spans="1:34">
      <c r="AG4">
        <v>13</v>
      </c>
    </row>
    <row r="5" spans="1:34" ht="23.25" customHeight="1">
      <c r="A5" s="43" t="s">
        <v>21</v>
      </c>
      <c r="B5" s="43"/>
      <c r="C5" s="43"/>
      <c r="D5" s="43"/>
      <c r="E5" s="43"/>
      <c r="F5" s="43"/>
      <c r="G5" s="43"/>
      <c r="H5" s="43"/>
      <c r="I5" s="43"/>
      <c r="J5" s="43"/>
      <c r="K5" s="43"/>
      <c r="L5" s="43"/>
      <c r="M5" s="43"/>
      <c r="N5" s="43"/>
      <c r="O5" s="43"/>
      <c r="AF5" t="s">
        <v>5</v>
      </c>
      <c r="AG5">
        <v>14</v>
      </c>
    </row>
    <row r="6" spans="1:34" ht="18" customHeight="1">
      <c r="A6" s="43"/>
      <c r="B6" s="43"/>
      <c r="C6" s="43"/>
      <c r="D6" s="43"/>
      <c r="E6" s="43"/>
      <c r="F6" s="43"/>
      <c r="G6" s="43"/>
      <c r="H6" s="43"/>
      <c r="I6" s="43"/>
      <c r="J6" s="43"/>
      <c r="K6" s="43"/>
      <c r="L6" s="43"/>
      <c r="M6" s="43"/>
      <c r="N6" s="43"/>
      <c r="O6" s="43"/>
      <c r="AF6" t="s">
        <v>6</v>
      </c>
      <c r="AG6">
        <v>15</v>
      </c>
    </row>
    <row r="7" spans="1:34" ht="22.5" customHeight="1">
      <c r="A7" s="43"/>
      <c r="B7" s="43"/>
      <c r="C7" s="43"/>
      <c r="D7" s="43"/>
      <c r="E7" s="43"/>
      <c r="F7" s="43"/>
      <c r="G7" s="43"/>
      <c r="H7" s="43"/>
      <c r="I7" s="43"/>
      <c r="J7" s="43"/>
      <c r="K7" s="43"/>
      <c r="L7" s="43"/>
      <c r="M7" s="43"/>
      <c r="N7" s="43"/>
      <c r="O7" s="43"/>
      <c r="AG7">
        <v>16</v>
      </c>
    </row>
    <row r="8" spans="1:34" ht="20.25" customHeight="1">
      <c r="A8" s="43"/>
      <c r="B8" s="43"/>
      <c r="C8" s="43"/>
      <c r="D8" s="43"/>
      <c r="E8" s="43"/>
      <c r="F8" s="43"/>
      <c r="G8" s="43"/>
      <c r="H8" s="43"/>
      <c r="I8" s="43"/>
      <c r="J8" s="43"/>
      <c r="K8" s="43"/>
      <c r="L8" s="43"/>
      <c r="M8" s="43"/>
      <c r="N8" s="43"/>
      <c r="O8" s="43"/>
    </row>
    <row r="9" spans="1:34">
      <c r="A9" s="30"/>
      <c r="B9" s="30"/>
      <c r="C9" s="30"/>
      <c r="D9" s="30"/>
      <c r="E9" s="30"/>
      <c r="F9" s="30"/>
      <c r="G9" s="30"/>
      <c r="H9" s="30"/>
      <c r="I9" s="30"/>
      <c r="J9" s="30"/>
      <c r="K9" s="30"/>
      <c r="L9" s="30"/>
      <c r="M9" s="30"/>
      <c r="N9" s="30"/>
      <c r="O9" s="30"/>
      <c r="P9" s="30"/>
      <c r="Q9" s="30"/>
      <c r="R9" s="30"/>
      <c r="S9" s="30"/>
    </row>
    <row r="10" spans="1:34" ht="24" customHeight="1">
      <c r="A10" s="13">
        <v>1</v>
      </c>
      <c r="B10" s="32" t="s">
        <v>119</v>
      </c>
      <c r="C10" s="32"/>
      <c r="D10" s="32"/>
      <c r="E10" s="32"/>
      <c r="F10" s="32"/>
      <c r="G10" s="32"/>
      <c r="H10" s="32"/>
      <c r="I10" s="32"/>
      <c r="J10" s="32"/>
      <c r="K10" s="32"/>
      <c r="L10" s="32"/>
      <c r="M10" s="32"/>
      <c r="N10" s="33"/>
      <c r="O10" s="33"/>
      <c r="U10" s="9" t="s">
        <v>12</v>
      </c>
    </row>
    <row r="11" spans="1:34" ht="24" customHeight="1">
      <c r="A11" s="13">
        <v>2</v>
      </c>
      <c r="B11" s="31" t="s">
        <v>101</v>
      </c>
      <c r="C11" s="31"/>
      <c r="D11" s="31"/>
      <c r="E11" s="31"/>
      <c r="F11" s="31"/>
      <c r="G11" s="31"/>
      <c r="H11" s="31"/>
      <c r="I11" s="31"/>
      <c r="J11" s="31"/>
      <c r="K11" s="31"/>
      <c r="L11" s="31"/>
      <c r="M11" s="31"/>
      <c r="N11" s="33"/>
      <c r="O11" s="33"/>
      <c r="U11" s="9" t="s">
        <v>13</v>
      </c>
    </row>
    <row r="12" spans="1:34" ht="24" customHeight="1">
      <c r="A12" s="13">
        <v>3</v>
      </c>
      <c r="B12" s="32" t="s">
        <v>121</v>
      </c>
      <c r="C12" s="32"/>
      <c r="D12" s="32"/>
      <c r="E12" s="32"/>
      <c r="F12" s="32"/>
      <c r="G12" s="32"/>
      <c r="H12" s="32"/>
      <c r="I12" s="32"/>
      <c r="J12" s="32"/>
      <c r="K12" s="32"/>
      <c r="L12" s="32"/>
      <c r="M12" s="32"/>
      <c r="N12" s="33"/>
      <c r="O12" s="33"/>
      <c r="U12" s="9" t="s">
        <v>14</v>
      </c>
    </row>
    <row r="13" spans="1:34" ht="24" customHeight="1">
      <c r="A13" s="13">
        <v>4</v>
      </c>
      <c r="B13" s="31" t="s">
        <v>122</v>
      </c>
      <c r="C13" s="31"/>
      <c r="D13" s="31"/>
      <c r="E13" s="31"/>
      <c r="F13" s="31"/>
      <c r="G13" s="31"/>
      <c r="H13" s="31"/>
      <c r="I13" s="31"/>
      <c r="J13" s="31"/>
      <c r="K13" s="31"/>
      <c r="L13" s="31"/>
      <c r="M13" s="31"/>
      <c r="N13" s="33"/>
      <c r="O13" s="33"/>
      <c r="U13" s="9" t="s">
        <v>15</v>
      </c>
    </row>
    <row r="14" spans="1:34" ht="24" customHeight="1">
      <c r="A14" s="13">
        <v>5</v>
      </c>
      <c r="B14" s="32" t="s">
        <v>102</v>
      </c>
      <c r="C14" s="32"/>
      <c r="D14" s="32"/>
      <c r="E14" s="32"/>
      <c r="F14" s="32"/>
      <c r="G14" s="32"/>
      <c r="H14" s="32"/>
      <c r="I14" s="32"/>
      <c r="J14" s="32"/>
      <c r="K14" s="32"/>
      <c r="L14" s="32"/>
      <c r="M14" s="32"/>
      <c r="N14" s="33"/>
      <c r="O14" s="33"/>
      <c r="U14" s="9" t="s">
        <v>16</v>
      </c>
    </row>
    <row r="15" spans="1:34" ht="24" customHeight="1">
      <c r="A15" s="13">
        <v>6</v>
      </c>
      <c r="B15" s="31" t="s">
        <v>123</v>
      </c>
      <c r="C15" s="31"/>
      <c r="D15" s="31"/>
      <c r="E15" s="31"/>
      <c r="F15" s="31"/>
      <c r="G15" s="31"/>
      <c r="H15" s="31"/>
      <c r="I15" s="31"/>
      <c r="J15" s="31"/>
      <c r="K15" s="31"/>
      <c r="L15" s="31"/>
      <c r="M15" s="31"/>
      <c r="N15" s="33"/>
      <c r="O15" s="33"/>
      <c r="U15" s="9" t="s">
        <v>17</v>
      </c>
    </row>
    <row r="16" spans="1:34" ht="24" customHeight="1">
      <c r="A16" s="13">
        <v>7</v>
      </c>
      <c r="B16" s="32" t="s">
        <v>124</v>
      </c>
      <c r="C16" s="32"/>
      <c r="D16" s="32"/>
      <c r="E16" s="32"/>
      <c r="F16" s="32"/>
      <c r="G16" s="32"/>
      <c r="H16" s="32"/>
      <c r="I16" s="32"/>
      <c r="J16" s="32"/>
      <c r="K16" s="32"/>
      <c r="L16" s="32"/>
      <c r="M16" s="32"/>
      <c r="N16" s="33"/>
      <c r="O16" s="33"/>
      <c r="U16" s="9" t="s">
        <v>18</v>
      </c>
    </row>
    <row r="17" spans="1:21" ht="24" customHeight="1">
      <c r="A17" s="13">
        <v>8</v>
      </c>
      <c r="B17" s="31" t="s">
        <v>125</v>
      </c>
      <c r="C17" s="31" t="s">
        <v>126</v>
      </c>
      <c r="D17" s="31" t="s">
        <v>126</v>
      </c>
      <c r="E17" s="31"/>
      <c r="F17" s="31"/>
      <c r="G17" s="31"/>
      <c r="H17" s="31"/>
      <c r="I17" s="31"/>
      <c r="J17" s="31"/>
      <c r="K17" s="31"/>
      <c r="L17" s="31"/>
      <c r="M17" s="31"/>
      <c r="N17" s="33"/>
      <c r="O17" s="33"/>
      <c r="U17" s="9" t="s">
        <v>19</v>
      </c>
    </row>
    <row r="18" spans="1:21" ht="24" customHeight="1">
      <c r="A18" s="13">
        <v>9</v>
      </c>
      <c r="B18" s="32" t="s">
        <v>127</v>
      </c>
      <c r="C18" s="32"/>
      <c r="D18" s="32"/>
      <c r="E18" s="32"/>
      <c r="F18" s="32"/>
      <c r="G18" s="32"/>
      <c r="H18" s="32"/>
      <c r="I18" s="32"/>
      <c r="J18" s="32"/>
      <c r="K18" s="32"/>
      <c r="L18" s="32"/>
      <c r="M18" s="32"/>
      <c r="N18" s="33"/>
      <c r="O18" s="33"/>
      <c r="U18" s="12" t="s">
        <v>20</v>
      </c>
    </row>
    <row r="19" spans="1:21" ht="24" customHeight="1">
      <c r="A19" s="13">
        <v>10</v>
      </c>
      <c r="B19" s="31" t="s">
        <v>128</v>
      </c>
      <c r="C19" s="31"/>
      <c r="D19" s="31"/>
      <c r="E19" s="31"/>
      <c r="F19" s="31"/>
      <c r="G19" s="31"/>
      <c r="H19" s="31"/>
      <c r="I19" s="31"/>
      <c r="J19" s="31"/>
      <c r="K19" s="31"/>
      <c r="L19" s="31"/>
      <c r="M19" s="31"/>
      <c r="N19" s="33"/>
      <c r="O19" s="33"/>
    </row>
    <row r="20" spans="1:21" ht="24" customHeight="1">
      <c r="A20" s="13">
        <v>11</v>
      </c>
      <c r="B20" s="32" t="s">
        <v>129</v>
      </c>
      <c r="C20" s="32"/>
      <c r="D20" s="32"/>
      <c r="E20" s="32"/>
      <c r="F20" s="32"/>
      <c r="G20" s="32"/>
      <c r="H20" s="32"/>
      <c r="I20" s="32"/>
      <c r="J20" s="32"/>
      <c r="K20" s="32"/>
      <c r="L20" s="32"/>
      <c r="M20" s="32"/>
      <c r="N20" s="33"/>
      <c r="O20" s="33"/>
    </row>
    <row r="21" spans="1:21" ht="24" customHeight="1">
      <c r="A21" s="13">
        <v>12</v>
      </c>
      <c r="B21" s="31" t="s">
        <v>103</v>
      </c>
      <c r="C21" s="31"/>
      <c r="D21" s="31"/>
      <c r="E21" s="31"/>
      <c r="F21" s="31"/>
      <c r="G21" s="31"/>
      <c r="H21" s="31"/>
      <c r="I21" s="31"/>
      <c r="J21" s="31"/>
      <c r="K21" s="31"/>
      <c r="L21" s="31"/>
      <c r="M21" s="31"/>
      <c r="N21" s="33"/>
      <c r="O21" s="33"/>
    </row>
    <row r="22" spans="1:21" ht="24" customHeight="1">
      <c r="A22" s="13">
        <v>13</v>
      </c>
      <c r="B22" s="32" t="s">
        <v>104</v>
      </c>
      <c r="C22" s="32"/>
      <c r="D22" s="32"/>
      <c r="E22" s="32"/>
      <c r="F22" s="32"/>
      <c r="G22" s="32"/>
      <c r="H22" s="32"/>
      <c r="I22" s="32"/>
      <c r="J22" s="32"/>
      <c r="K22" s="32"/>
      <c r="L22" s="32"/>
      <c r="M22" s="32"/>
      <c r="N22" s="33"/>
      <c r="O22" s="33"/>
    </row>
    <row r="23" spans="1:21" ht="24" customHeight="1">
      <c r="A23" s="13">
        <v>14</v>
      </c>
      <c r="B23" s="31" t="s">
        <v>130</v>
      </c>
      <c r="C23" s="31"/>
      <c r="D23" s="31"/>
      <c r="E23" s="31"/>
      <c r="F23" s="31"/>
      <c r="G23" s="31"/>
      <c r="H23" s="31"/>
      <c r="I23" s="31"/>
      <c r="J23" s="31"/>
      <c r="K23" s="31"/>
      <c r="L23" s="31"/>
      <c r="M23" s="31"/>
      <c r="N23" s="33"/>
      <c r="O23" s="33"/>
    </row>
    <row r="24" spans="1:21" ht="24" customHeight="1">
      <c r="A24" s="13">
        <v>15</v>
      </c>
      <c r="B24" s="32" t="s">
        <v>131</v>
      </c>
      <c r="C24" s="32"/>
      <c r="D24" s="32"/>
      <c r="E24" s="32"/>
      <c r="F24" s="32"/>
      <c r="G24" s="32"/>
      <c r="H24" s="32"/>
      <c r="I24" s="32"/>
      <c r="J24" s="32"/>
      <c r="K24" s="32"/>
      <c r="L24" s="32"/>
      <c r="M24" s="32"/>
      <c r="N24" s="33"/>
      <c r="O24" s="33"/>
    </row>
    <row r="25" spans="1:21" ht="24" customHeight="1">
      <c r="A25" s="13">
        <v>16</v>
      </c>
      <c r="B25" s="31" t="s">
        <v>132</v>
      </c>
      <c r="C25" s="31"/>
      <c r="D25" s="31"/>
      <c r="E25" s="31"/>
      <c r="F25" s="31"/>
      <c r="G25" s="31"/>
      <c r="H25" s="31"/>
      <c r="I25" s="31"/>
      <c r="J25" s="31"/>
      <c r="K25" s="31"/>
      <c r="L25" s="31"/>
      <c r="M25" s="31"/>
      <c r="N25" s="33"/>
      <c r="O25" s="33"/>
    </row>
    <row r="26" spans="1:21" ht="24" customHeight="1">
      <c r="A26" s="13">
        <v>17</v>
      </c>
      <c r="B26" s="32" t="s">
        <v>133</v>
      </c>
      <c r="C26" s="32"/>
      <c r="D26" s="32"/>
      <c r="E26" s="32"/>
      <c r="F26" s="32"/>
      <c r="G26" s="32"/>
      <c r="H26" s="32"/>
      <c r="I26" s="32"/>
      <c r="J26" s="32"/>
      <c r="K26" s="32"/>
      <c r="L26" s="32"/>
      <c r="M26" s="32"/>
      <c r="N26" s="33"/>
      <c r="O26" s="33"/>
    </row>
    <row r="27" spans="1:21" ht="24" customHeight="1">
      <c r="A27" s="13">
        <v>18</v>
      </c>
      <c r="B27" s="31" t="s">
        <v>134</v>
      </c>
      <c r="C27" s="31"/>
      <c r="D27" s="31"/>
      <c r="E27" s="31"/>
      <c r="F27" s="31"/>
      <c r="G27" s="31"/>
      <c r="H27" s="31"/>
      <c r="I27" s="31"/>
      <c r="J27" s="31"/>
      <c r="K27" s="31"/>
      <c r="L27" s="31"/>
      <c r="M27" s="31"/>
      <c r="N27" s="33"/>
      <c r="O27" s="33"/>
    </row>
    <row r="28" spans="1:21" ht="24" customHeight="1">
      <c r="A28" s="13">
        <v>19</v>
      </c>
      <c r="B28" s="32" t="s">
        <v>105</v>
      </c>
      <c r="C28" s="32"/>
      <c r="D28" s="32"/>
      <c r="E28" s="32"/>
      <c r="F28" s="32"/>
      <c r="G28" s="32"/>
      <c r="H28" s="32"/>
      <c r="I28" s="32"/>
      <c r="J28" s="32"/>
      <c r="K28" s="32"/>
      <c r="L28" s="32"/>
      <c r="M28" s="32"/>
      <c r="N28" s="33"/>
      <c r="O28" s="33"/>
    </row>
    <row r="29" spans="1:21" ht="24" customHeight="1">
      <c r="A29" s="13">
        <v>20</v>
      </c>
      <c r="B29" s="31" t="s">
        <v>135</v>
      </c>
      <c r="C29" s="31"/>
      <c r="D29" s="31"/>
      <c r="E29" s="31"/>
      <c r="F29" s="31"/>
      <c r="G29" s="31"/>
      <c r="H29" s="31"/>
      <c r="I29" s="31"/>
      <c r="J29" s="31"/>
      <c r="K29" s="31"/>
      <c r="L29" s="31"/>
      <c r="M29" s="31"/>
      <c r="N29" s="33"/>
      <c r="O29" s="33"/>
    </row>
    <row r="30" spans="1:21" ht="24" customHeight="1">
      <c r="A30" s="13">
        <v>21</v>
      </c>
      <c r="B30" s="32" t="s">
        <v>136</v>
      </c>
      <c r="C30" s="32"/>
      <c r="D30" s="32"/>
      <c r="E30" s="32"/>
      <c r="F30" s="32"/>
      <c r="G30" s="32"/>
      <c r="H30" s="32"/>
      <c r="I30" s="32"/>
      <c r="J30" s="32"/>
      <c r="K30" s="32"/>
      <c r="L30" s="32"/>
      <c r="M30" s="32"/>
      <c r="N30" s="33"/>
      <c r="O30" s="33"/>
    </row>
    <row r="31" spans="1:21" ht="24" customHeight="1">
      <c r="A31" s="13">
        <v>22</v>
      </c>
      <c r="B31" s="31" t="s">
        <v>137</v>
      </c>
      <c r="C31" s="31"/>
      <c r="D31" s="31"/>
      <c r="E31" s="31"/>
      <c r="F31" s="31"/>
      <c r="G31" s="31"/>
      <c r="H31" s="31"/>
      <c r="I31" s="31"/>
      <c r="J31" s="31"/>
      <c r="K31" s="31"/>
      <c r="L31" s="31"/>
      <c r="M31" s="31"/>
      <c r="N31" s="33"/>
      <c r="O31" s="33"/>
    </row>
    <row r="32" spans="1:21" ht="24" customHeight="1">
      <c r="A32" s="13">
        <v>23</v>
      </c>
      <c r="B32" s="32" t="s">
        <v>138</v>
      </c>
      <c r="C32" s="32"/>
      <c r="D32" s="32"/>
      <c r="E32" s="32"/>
      <c r="F32" s="32"/>
      <c r="G32" s="32"/>
      <c r="H32" s="32"/>
      <c r="I32" s="32"/>
      <c r="J32" s="32"/>
      <c r="K32" s="32"/>
      <c r="L32" s="32"/>
      <c r="M32" s="32"/>
      <c r="N32" s="33"/>
      <c r="O32" s="33"/>
    </row>
    <row r="33" spans="1:15" ht="24" customHeight="1">
      <c r="A33" s="13">
        <v>24</v>
      </c>
      <c r="B33" s="31" t="s">
        <v>139</v>
      </c>
      <c r="C33" s="31"/>
      <c r="D33" s="31"/>
      <c r="E33" s="31"/>
      <c r="F33" s="31"/>
      <c r="G33" s="31"/>
      <c r="H33" s="31"/>
      <c r="I33" s="31"/>
      <c r="J33" s="31"/>
      <c r="K33" s="31"/>
      <c r="L33" s="31"/>
      <c r="M33" s="31"/>
      <c r="N33" s="33"/>
      <c r="O33" s="33"/>
    </row>
    <row r="34" spans="1:15" ht="24" customHeight="1">
      <c r="A34" s="13">
        <v>25</v>
      </c>
      <c r="B34" s="32" t="s">
        <v>140</v>
      </c>
      <c r="C34" s="32"/>
      <c r="D34" s="32"/>
      <c r="E34" s="32"/>
      <c r="F34" s="32"/>
      <c r="G34" s="32"/>
      <c r="H34" s="32"/>
      <c r="I34" s="32"/>
      <c r="J34" s="32"/>
      <c r="K34" s="32"/>
      <c r="L34" s="32"/>
      <c r="M34" s="32"/>
      <c r="N34" s="33"/>
      <c r="O34" s="33"/>
    </row>
    <row r="35" spans="1:15" ht="24" customHeight="1">
      <c r="A35" s="13">
        <v>26</v>
      </c>
      <c r="B35" s="31" t="s">
        <v>141</v>
      </c>
      <c r="C35" s="31"/>
      <c r="D35" s="31"/>
      <c r="E35" s="31"/>
      <c r="F35" s="31"/>
      <c r="G35" s="31"/>
      <c r="H35" s="31"/>
      <c r="I35" s="31"/>
      <c r="J35" s="31"/>
      <c r="K35" s="31"/>
      <c r="L35" s="31"/>
      <c r="M35" s="31"/>
      <c r="N35" s="33"/>
      <c r="O35" s="33"/>
    </row>
    <row r="36" spans="1:15" ht="24" customHeight="1">
      <c r="A36" s="13">
        <v>27</v>
      </c>
      <c r="B36" s="32" t="s">
        <v>142</v>
      </c>
      <c r="C36" s="32"/>
      <c r="D36" s="32"/>
      <c r="E36" s="32"/>
      <c r="F36" s="32"/>
      <c r="G36" s="32"/>
      <c r="H36" s="32"/>
      <c r="I36" s="32"/>
      <c r="J36" s="32"/>
      <c r="K36" s="32"/>
      <c r="L36" s="32"/>
      <c r="M36" s="32"/>
      <c r="N36" s="33"/>
      <c r="O36" s="33"/>
    </row>
    <row r="37" spans="1:15" ht="24" customHeight="1">
      <c r="A37" s="13">
        <v>28</v>
      </c>
      <c r="B37" s="31" t="s">
        <v>143</v>
      </c>
      <c r="C37" s="31"/>
      <c r="D37" s="31"/>
      <c r="E37" s="31"/>
      <c r="F37" s="31"/>
      <c r="G37" s="31"/>
      <c r="H37" s="31"/>
      <c r="I37" s="31"/>
      <c r="J37" s="31"/>
      <c r="K37" s="31"/>
      <c r="L37" s="31"/>
      <c r="M37" s="31"/>
      <c r="N37" s="33"/>
      <c r="O37" s="33"/>
    </row>
    <row r="38" spans="1:15" ht="24" customHeight="1">
      <c r="A38" s="13">
        <v>29</v>
      </c>
      <c r="B38" s="32" t="s">
        <v>106</v>
      </c>
      <c r="C38" s="32"/>
      <c r="D38" s="32"/>
      <c r="E38" s="32"/>
      <c r="F38" s="32"/>
      <c r="G38" s="32"/>
      <c r="H38" s="32"/>
      <c r="I38" s="32"/>
      <c r="J38" s="32"/>
      <c r="K38" s="32"/>
      <c r="L38" s="32"/>
      <c r="M38" s="32"/>
      <c r="N38" s="33"/>
      <c r="O38" s="33"/>
    </row>
    <row r="39" spans="1:15" ht="24" customHeight="1">
      <c r="A39" s="13">
        <v>30</v>
      </c>
      <c r="B39" s="31" t="s">
        <v>144</v>
      </c>
      <c r="C39" s="31"/>
      <c r="D39" s="31"/>
      <c r="E39" s="31"/>
      <c r="F39" s="31"/>
      <c r="G39" s="31"/>
      <c r="H39" s="31"/>
      <c r="I39" s="31"/>
      <c r="J39" s="31"/>
      <c r="K39" s="31"/>
      <c r="L39" s="31"/>
      <c r="M39" s="31"/>
      <c r="N39" s="33"/>
      <c r="O39" s="33"/>
    </row>
    <row r="40" spans="1:15" ht="24" customHeight="1">
      <c r="A40" s="13">
        <v>31</v>
      </c>
      <c r="B40" s="32" t="s">
        <v>145</v>
      </c>
      <c r="C40" s="32"/>
      <c r="D40" s="32"/>
      <c r="E40" s="32"/>
      <c r="F40" s="32"/>
      <c r="G40" s="32"/>
      <c r="H40" s="32"/>
      <c r="I40" s="32"/>
      <c r="J40" s="32"/>
      <c r="K40" s="32"/>
      <c r="L40" s="32"/>
      <c r="M40" s="32"/>
      <c r="N40" s="33"/>
      <c r="O40" s="33"/>
    </row>
    <row r="41" spans="1:15" ht="24" customHeight="1">
      <c r="A41" s="13">
        <v>32</v>
      </c>
      <c r="B41" s="31" t="s">
        <v>107</v>
      </c>
      <c r="C41" s="31"/>
      <c r="D41" s="31"/>
      <c r="E41" s="31"/>
      <c r="F41" s="31"/>
      <c r="G41" s="31"/>
      <c r="H41" s="31"/>
      <c r="I41" s="31"/>
      <c r="J41" s="31"/>
      <c r="K41" s="31"/>
      <c r="L41" s="31"/>
      <c r="M41" s="31"/>
      <c r="N41" s="33"/>
      <c r="O41" s="33"/>
    </row>
    <row r="42" spans="1:15" ht="24" customHeight="1">
      <c r="A42" s="13">
        <v>33</v>
      </c>
      <c r="B42" s="32" t="s">
        <v>146</v>
      </c>
      <c r="C42" s="32"/>
      <c r="D42" s="32"/>
      <c r="E42" s="32"/>
      <c r="F42" s="32"/>
      <c r="G42" s="32"/>
      <c r="H42" s="32"/>
      <c r="I42" s="32"/>
      <c r="J42" s="32"/>
      <c r="K42" s="32"/>
      <c r="L42" s="32"/>
      <c r="M42" s="32"/>
      <c r="N42" s="33"/>
      <c r="O42" s="33"/>
    </row>
    <row r="43" spans="1:15" ht="24" customHeight="1">
      <c r="A43" s="13">
        <v>34</v>
      </c>
      <c r="B43" s="31" t="s">
        <v>147</v>
      </c>
      <c r="C43" s="31"/>
      <c r="D43" s="31"/>
      <c r="E43" s="31"/>
      <c r="F43" s="31"/>
      <c r="G43" s="31"/>
      <c r="H43" s="31"/>
      <c r="I43" s="31"/>
      <c r="J43" s="31"/>
      <c r="K43" s="31"/>
      <c r="L43" s="31"/>
      <c r="M43" s="31"/>
      <c r="N43" s="33"/>
      <c r="O43" s="33"/>
    </row>
    <row r="44" spans="1:15" ht="24" customHeight="1">
      <c r="A44" s="13">
        <v>35</v>
      </c>
      <c r="B44" s="32" t="s">
        <v>148</v>
      </c>
      <c r="C44" s="32"/>
      <c r="D44" s="32"/>
      <c r="E44" s="32"/>
      <c r="F44" s="32"/>
      <c r="G44" s="32"/>
      <c r="H44" s="32"/>
      <c r="I44" s="32"/>
      <c r="J44" s="32"/>
      <c r="K44" s="32"/>
      <c r="L44" s="32"/>
      <c r="M44" s="32"/>
      <c r="N44" s="33"/>
      <c r="O44" s="33"/>
    </row>
    <row r="45" spans="1:15" ht="24" customHeight="1">
      <c r="A45" s="13">
        <v>36</v>
      </c>
      <c r="B45" s="31" t="s">
        <v>149</v>
      </c>
      <c r="C45" s="31"/>
      <c r="D45" s="31"/>
      <c r="E45" s="31"/>
      <c r="F45" s="31"/>
      <c r="G45" s="31"/>
      <c r="H45" s="31"/>
      <c r="I45" s="31"/>
      <c r="J45" s="31"/>
      <c r="K45" s="31"/>
      <c r="L45" s="31"/>
      <c r="M45" s="31"/>
      <c r="N45" s="33"/>
      <c r="O45" s="33"/>
    </row>
    <row r="46" spans="1:15" ht="24" customHeight="1">
      <c r="A46" s="13">
        <v>37</v>
      </c>
      <c r="B46" s="32" t="s">
        <v>150</v>
      </c>
      <c r="C46" s="32"/>
      <c r="D46" s="32"/>
      <c r="E46" s="32"/>
      <c r="F46" s="32"/>
      <c r="G46" s="32"/>
      <c r="H46" s="32"/>
      <c r="I46" s="32"/>
      <c r="J46" s="32"/>
      <c r="K46" s="32"/>
      <c r="L46" s="32"/>
      <c r="M46" s="32"/>
      <c r="N46" s="33"/>
      <c r="O46" s="33"/>
    </row>
    <row r="47" spans="1:15" ht="24" customHeight="1">
      <c r="A47" s="13">
        <v>38</v>
      </c>
      <c r="B47" s="31" t="s">
        <v>151</v>
      </c>
      <c r="C47" s="31"/>
      <c r="D47" s="31"/>
      <c r="E47" s="31"/>
      <c r="F47" s="31"/>
      <c r="G47" s="31"/>
      <c r="H47" s="31"/>
      <c r="I47" s="31"/>
      <c r="J47" s="31"/>
      <c r="K47" s="31"/>
      <c r="L47" s="31"/>
      <c r="M47" s="31"/>
      <c r="N47" s="33"/>
      <c r="O47" s="33"/>
    </row>
    <row r="48" spans="1:15" ht="24" customHeight="1">
      <c r="A48" s="13">
        <v>39</v>
      </c>
      <c r="B48" s="32" t="s">
        <v>108</v>
      </c>
      <c r="C48" s="32"/>
      <c r="D48" s="32"/>
      <c r="E48" s="32"/>
      <c r="F48" s="32"/>
      <c r="G48" s="32"/>
      <c r="H48" s="32"/>
      <c r="I48" s="32"/>
      <c r="J48" s="32"/>
      <c r="K48" s="32"/>
      <c r="L48" s="32"/>
      <c r="M48" s="32"/>
      <c r="N48" s="33"/>
      <c r="O48" s="33"/>
    </row>
    <row r="49" spans="1:15" ht="24" customHeight="1">
      <c r="A49" s="13">
        <v>40</v>
      </c>
      <c r="B49" s="31" t="s">
        <v>109</v>
      </c>
      <c r="C49" s="31"/>
      <c r="D49" s="31"/>
      <c r="E49" s="31"/>
      <c r="F49" s="31"/>
      <c r="G49" s="31"/>
      <c r="H49" s="31"/>
      <c r="I49" s="31"/>
      <c r="J49" s="31"/>
      <c r="K49" s="31"/>
      <c r="L49" s="31"/>
      <c r="M49" s="31"/>
      <c r="N49" s="33"/>
      <c r="O49" s="33"/>
    </row>
    <row r="50" spans="1:15" ht="23.25">
      <c r="A50" s="13">
        <v>41</v>
      </c>
      <c r="B50" s="32" t="s">
        <v>152</v>
      </c>
      <c r="C50" s="32"/>
      <c r="D50" s="32"/>
      <c r="E50" s="32"/>
      <c r="F50" s="32"/>
      <c r="G50" s="32"/>
      <c r="H50" s="32"/>
      <c r="I50" s="32"/>
      <c r="J50" s="32"/>
      <c r="K50" s="32"/>
      <c r="L50" s="32"/>
      <c r="M50" s="32"/>
      <c r="N50" s="33"/>
      <c r="O50" s="33"/>
    </row>
    <row r="51" spans="1:15" ht="23.25">
      <c r="A51" s="13">
        <v>42</v>
      </c>
      <c r="B51" s="31" t="s">
        <v>193</v>
      </c>
      <c r="C51" s="31"/>
      <c r="D51" s="31"/>
      <c r="E51" s="31"/>
      <c r="F51" s="31"/>
      <c r="G51" s="31"/>
      <c r="H51" s="31"/>
      <c r="I51" s="31"/>
      <c r="J51" s="31"/>
      <c r="K51" s="31"/>
      <c r="L51" s="31"/>
      <c r="M51" s="31"/>
      <c r="N51" s="33"/>
      <c r="O51" s="33"/>
    </row>
    <row r="52" spans="1:15" ht="23.25">
      <c r="A52" s="13">
        <v>43</v>
      </c>
      <c r="B52" s="32" t="s">
        <v>153</v>
      </c>
      <c r="C52" s="32"/>
      <c r="D52" s="32"/>
      <c r="E52" s="32"/>
      <c r="F52" s="32"/>
      <c r="G52" s="32"/>
      <c r="H52" s="32"/>
      <c r="I52" s="32"/>
      <c r="J52" s="32"/>
      <c r="K52" s="32"/>
      <c r="L52" s="32"/>
      <c r="M52" s="32"/>
      <c r="N52" s="33"/>
      <c r="O52" s="33"/>
    </row>
    <row r="53" spans="1:15" ht="23.25">
      <c r="A53" s="13">
        <v>44</v>
      </c>
      <c r="B53" s="31" t="s">
        <v>110</v>
      </c>
      <c r="C53" s="31"/>
      <c r="D53" s="31"/>
      <c r="E53" s="31"/>
      <c r="F53" s="31"/>
      <c r="G53" s="31"/>
      <c r="H53" s="31"/>
      <c r="I53" s="31"/>
      <c r="J53" s="31"/>
      <c r="K53" s="31"/>
      <c r="L53" s="31"/>
      <c r="M53" s="31"/>
      <c r="N53" s="33"/>
      <c r="O53" s="33"/>
    </row>
    <row r="54" spans="1:15" ht="23.25">
      <c r="A54" s="13">
        <v>45</v>
      </c>
      <c r="B54" s="32" t="s">
        <v>154</v>
      </c>
      <c r="C54" s="32"/>
      <c r="D54" s="32"/>
      <c r="E54" s="32"/>
      <c r="F54" s="32"/>
      <c r="G54" s="32"/>
      <c r="H54" s="32"/>
      <c r="I54" s="32"/>
      <c r="J54" s="32"/>
      <c r="K54" s="32"/>
      <c r="L54" s="32"/>
      <c r="M54" s="32"/>
      <c r="N54" s="33"/>
      <c r="O54" s="33"/>
    </row>
    <row r="55" spans="1:15" ht="23.25">
      <c r="A55" s="13">
        <v>46</v>
      </c>
      <c r="B55" s="31" t="s">
        <v>155</v>
      </c>
      <c r="C55" s="31"/>
      <c r="D55" s="31"/>
      <c r="E55" s="31"/>
      <c r="F55" s="31"/>
      <c r="G55" s="31"/>
      <c r="H55" s="31"/>
      <c r="I55" s="31"/>
      <c r="J55" s="31"/>
      <c r="K55" s="31"/>
      <c r="L55" s="31"/>
      <c r="M55" s="31"/>
      <c r="N55" s="33"/>
      <c r="O55" s="33"/>
    </row>
    <row r="56" spans="1:15" ht="23.25">
      <c r="A56" s="13">
        <v>47</v>
      </c>
      <c r="B56" s="32" t="s">
        <v>192</v>
      </c>
      <c r="C56" s="32"/>
      <c r="D56" s="32"/>
      <c r="E56" s="32"/>
      <c r="F56" s="32"/>
      <c r="G56" s="32"/>
      <c r="H56" s="32"/>
      <c r="I56" s="32"/>
      <c r="J56" s="32"/>
      <c r="K56" s="32"/>
      <c r="L56" s="32"/>
      <c r="M56" s="32"/>
      <c r="N56" s="33"/>
      <c r="O56" s="33"/>
    </row>
    <row r="57" spans="1:15" ht="23.25">
      <c r="A57" s="13">
        <v>48</v>
      </c>
      <c r="B57" s="31" t="s">
        <v>156</v>
      </c>
      <c r="C57" s="31"/>
      <c r="D57" s="31"/>
      <c r="E57" s="31"/>
      <c r="F57" s="31"/>
      <c r="G57" s="31"/>
      <c r="H57" s="31"/>
      <c r="I57" s="31"/>
      <c r="J57" s="31"/>
      <c r="K57" s="31"/>
      <c r="L57" s="31"/>
      <c r="M57" s="31"/>
      <c r="N57" s="33"/>
      <c r="O57" s="33"/>
    </row>
    <row r="58" spans="1:15" ht="23.25">
      <c r="A58" s="13">
        <v>49</v>
      </c>
      <c r="B58" s="32" t="s">
        <v>120</v>
      </c>
      <c r="C58" s="32"/>
      <c r="D58" s="32"/>
      <c r="E58" s="32"/>
      <c r="F58" s="32"/>
      <c r="G58" s="32"/>
      <c r="H58" s="32"/>
      <c r="I58" s="32"/>
      <c r="J58" s="32"/>
      <c r="K58" s="32"/>
      <c r="L58" s="32"/>
      <c r="M58" s="32"/>
      <c r="N58" s="33"/>
      <c r="O58" s="33"/>
    </row>
    <row r="59" spans="1:15" ht="23.25">
      <c r="A59" s="13">
        <v>50</v>
      </c>
      <c r="B59" s="31" t="s">
        <v>157</v>
      </c>
      <c r="C59" s="31"/>
      <c r="D59" s="31"/>
      <c r="E59" s="31"/>
      <c r="F59" s="31"/>
      <c r="G59" s="31"/>
      <c r="H59" s="31"/>
      <c r="I59" s="31"/>
      <c r="J59" s="31"/>
      <c r="K59" s="31"/>
      <c r="L59" s="31"/>
      <c r="M59" s="31"/>
      <c r="N59" s="33"/>
      <c r="O59" s="33"/>
    </row>
    <row r="60" spans="1:15" ht="23.25">
      <c r="A60" s="13">
        <v>51</v>
      </c>
      <c r="B60" s="32" t="s">
        <v>158</v>
      </c>
      <c r="C60" s="32"/>
      <c r="D60" s="32"/>
      <c r="E60" s="32"/>
      <c r="F60" s="32"/>
      <c r="G60" s="32"/>
      <c r="H60" s="32"/>
      <c r="I60" s="32"/>
      <c r="J60" s="32"/>
      <c r="K60" s="32"/>
      <c r="L60" s="32"/>
      <c r="M60" s="32"/>
      <c r="N60" s="33"/>
      <c r="O60" s="33"/>
    </row>
    <row r="61" spans="1:15" ht="23.25">
      <c r="A61" s="13">
        <v>52</v>
      </c>
      <c r="B61" s="31" t="s">
        <v>159</v>
      </c>
      <c r="C61" s="31"/>
      <c r="D61" s="31"/>
      <c r="E61" s="31"/>
      <c r="F61" s="31"/>
      <c r="G61" s="31"/>
      <c r="H61" s="31"/>
      <c r="I61" s="31"/>
      <c r="J61" s="31"/>
      <c r="K61" s="31"/>
      <c r="L61" s="31"/>
      <c r="M61" s="31"/>
      <c r="N61" s="33"/>
      <c r="O61" s="33"/>
    </row>
    <row r="62" spans="1:15" ht="23.25">
      <c r="A62" s="13">
        <v>53</v>
      </c>
      <c r="B62" s="32" t="s">
        <v>111</v>
      </c>
      <c r="C62" s="32"/>
      <c r="D62" s="32"/>
      <c r="E62" s="32"/>
      <c r="F62" s="32"/>
      <c r="G62" s="32"/>
      <c r="H62" s="32"/>
      <c r="I62" s="32"/>
      <c r="J62" s="32"/>
      <c r="K62" s="32"/>
      <c r="L62" s="32"/>
      <c r="M62" s="32"/>
      <c r="N62" s="33"/>
      <c r="O62" s="33"/>
    </row>
    <row r="63" spans="1:15" ht="23.25">
      <c r="A63" s="13">
        <v>54</v>
      </c>
      <c r="B63" s="31" t="s">
        <v>160</v>
      </c>
      <c r="C63" s="31"/>
      <c r="D63" s="31"/>
      <c r="E63" s="31"/>
      <c r="F63" s="31"/>
      <c r="G63" s="31"/>
      <c r="H63" s="31"/>
      <c r="I63" s="31"/>
      <c r="J63" s="31"/>
      <c r="K63" s="31"/>
      <c r="L63" s="31"/>
      <c r="M63" s="31"/>
      <c r="N63" s="33"/>
      <c r="O63" s="33"/>
    </row>
    <row r="64" spans="1:15" ht="23.25">
      <c r="A64" s="13">
        <v>55</v>
      </c>
      <c r="B64" s="32" t="s">
        <v>112</v>
      </c>
      <c r="C64" s="32"/>
      <c r="D64" s="32"/>
      <c r="E64" s="32"/>
      <c r="F64" s="32"/>
      <c r="G64" s="32"/>
      <c r="H64" s="32"/>
      <c r="I64" s="32"/>
      <c r="J64" s="32"/>
      <c r="K64" s="32"/>
      <c r="L64" s="32"/>
      <c r="M64" s="32"/>
      <c r="N64" s="33"/>
      <c r="O64" s="33"/>
    </row>
    <row r="65" spans="1:15" ht="23.25">
      <c r="A65" s="13">
        <v>56</v>
      </c>
      <c r="B65" s="31" t="s">
        <v>161</v>
      </c>
      <c r="C65" s="31"/>
      <c r="D65" s="31"/>
      <c r="E65" s="31"/>
      <c r="F65" s="31"/>
      <c r="G65" s="31"/>
      <c r="H65" s="31"/>
      <c r="I65" s="31"/>
      <c r="J65" s="31"/>
      <c r="K65" s="31"/>
      <c r="L65" s="31"/>
      <c r="M65" s="31"/>
      <c r="N65" s="33"/>
      <c r="O65" s="33"/>
    </row>
    <row r="66" spans="1:15" ht="23.25">
      <c r="A66" s="13">
        <v>57</v>
      </c>
      <c r="B66" s="32" t="s">
        <v>162</v>
      </c>
      <c r="C66" s="32"/>
      <c r="D66" s="32"/>
      <c r="E66" s="32"/>
      <c r="F66" s="32"/>
      <c r="G66" s="32"/>
      <c r="H66" s="32"/>
      <c r="I66" s="32"/>
      <c r="J66" s="32"/>
      <c r="K66" s="32"/>
      <c r="L66" s="32"/>
      <c r="M66" s="32"/>
      <c r="N66" s="33"/>
      <c r="O66" s="33"/>
    </row>
    <row r="67" spans="1:15" ht="23.25">
      <c r="A67" s="13">
        <v>58</v>
      </c>
      <c r="B67" s="31" t="s">
        <v>163</v>
      </c>
      <c r="C67" s="31"/>
      <c r="D67" s="31" t="s">
        <v>164</v>
      </c>
      <c r="E67" s="31"/>
      <c r="F67" s="31"/>
      <c r="G67" s="31"/>
      <c r="H67" s="31"/>
      <c r="I67" s="31"/>
      <c r="J67" s="31"/>
      <c r="K67" s="31"/>
      <c r="L67" s="31"/>
      <c r="M67" s="31"/>
      <c r="N67" s="33"/>
      <c r="O67" s="33"/>
    </row>
    <row r="68" spans="1:15" ht="23.25">
      <c r="A68" s="13">
        <v>59</v>
      </c>
      <c r="B68" s="32" t="s">
        <v>113</v>
      </c>
      <c r="C68" s="32"/>
      <c r="D68" s="32"/>
      <c r="E68" s="32"/>
      <c r="F68" s="32"/>
      <c r="G68" s="32"/>
      <c r="H68" s="32"/>
      <c r="I68" s="32"/>
      <c r="J68" s="32"/>
      <c r="K68" s="32"/>
      <c r="L68" s="32"/>
      <c r="M68" s="32"/>
      <c r="N68" s="33"/>
      <c r="O68" s="33"/>
    </row>
    <row r="69" spans="1:15" ht="23.25">
      <c r="A69" s="13">
        <v>60</v>
      </c>
      <c r="B69" s="31" t="s">
        <v>165</v>
      </c>
      <c r="C69" s="31"/>
      <c r="D69" s="31"/>
      <c r="E69" s="31"/>
      <c r="F69" s="31"/>
      <c r="G69" s="31"/>
      <c r="H69" s="31"/>
      <c r="I69" s="31"/>
      <c r="J69" s="31"/>
      <c r="K69" s="31"/>
      <c r="L69" s="31"/>
      <c r="M69" s="31"/>
      <c r="N69" s="33"/>
      <c r="O69" s="33"/>
    </row>
    <row r="70" spans="1:15" ht="23.25">
      <c r="A70" s="13">
        <v>61</v>
      </c>
      <c r="B70" s="32" t="s">
        <v>166</v>
      </c>
      <c r="C70" s="32"/>
      <c r="D70" s="32"/>
      <c r="E70" s="32"/>
      <c r="F70" s="32"/>
      <c r="G70" s="32"/>
      <c r="H70" s="32"/>
      <c r="I70" s="32"/>
      <c r="J70" s="32"/>
      <c r="K70" s="32"/>
      <c r="L70" s="32"/>
      <c r="M70" s="32"/>
      <c r="N70" s="33"/>
      <c r="O70" s="33"/>
    </row>
    <row r="71" spans="1:15" ht="23.25">
      <c r="A71" s="13">
        <v>62</v>
      </c>
      <c r="B71" s="31" t="s">
        <v>114</v>
      </c>
      <c r="C71" s="31"/>
      <c r="D71" s="31"/>
      <c r="E71" s="31"/>
      <c r="F71" s="31"/>
      <c r="G71" s="31"/>
      <c r="H71" s="31"/>
      <c r="I71" s="31"/>
      <c r="J71" s="31"/>
      <c r="K71" s="31"/>
      <c r="L71" s="31"/>
      <c r="M71" s="31"/>
      <c r="N71" s="33"/>
      <c r="O71" s="33"/>
    </row>
    <row r="72" spans="1:15" ht="23.25">
      <c r="A72" s="13">
        <v>63</v>
      </c>
      <c r="B72" s="32" t="s">
        <v>167</v>
      </c>
      <c r="C72" s="32"/>
      <c r="D72" s="32"/>
      <c r="E72" s="32"/>
      <c r="F72" s="32"/>
      <c r="G72" s="32"/>
      <c r="H72" s="32"/>
      <c r="I72" s="32"/>
      <c r="J72" s="32"/>
      <c r="K72" s="32"/>
      <c r="L72" s="32"/>
      <c r="M72" s="32"/>
      <c r="N72" s="33"/>
      <c r="O72" s="33"/>
    </row>
    <row r="73" spans="1:15" ht="23.25">
      <c r="A73" s="13">
        <v>64</v>
      </c>
      <c r="B73" s="31" t="s">
        <v>115</v>
      </c>
      <c r="C73" s="31"/>
      <c r="D73" s="31"/>
      <c r="E73" s="31"/>
      <c r="F73" s="31"/>
      <c r="G73" s="31"/>
      <c r="H73" s="31"/>
      <c r="I73" s="31"/>
      <c r="J73" s="31"/>
      <c r="K73" s="31"/>
      <c r="L73" s="31"/>
      <c r="M73" s="31"/>
      <c r="N73" s="33"/>
      <c r="O73" s="33"/>
    </row>
    <row r="74" spans="1:15" ht="23.25">
      <c r="A74" s="13">
        <v>65</v>
      </c>
      <c r="B74" s="32" t="s">
        <v>168</v>
      </c>
      <c r="C74" s="32"/>
      <c r="D74" s="32"/>
      <c r="E74" s="32"/>
      <c r="F74" s="32"/>
      <c r="G74" s="32"/>
      <c r="H74" s="32"/>
      <c r="I74" s="32"/>
      <c r="J74" s="32"/>
      <c r="K74" s="32"/>
      <c r="L74" s="32"/>
      <c r="M74" s="32"/>
      <c r="N74" s="33"/>
      <c r="O74" s="33"/>
    </row>
    <row r="75" spans="1:15" ht="23.25">
      <c r="A75" s="13">
        <v>66</v>
      </c>
      <c r="B75" s="31" t="s">
        <v>169</v>
      </c>
      <c r="C75" s="31"/>
      <c r="D75" s="31"/>
      <c r="E75" s="31"/>
      <c r="F75" s="31"/>
      <c r="G75" s="31"/>
      <c r="H75" s="31"/>
      <c r="I75" s="31"/>
      <c r="J75" s="31"/>
      <c r="K75" s="31"/>
      <c r="L75" s="31"/>
      <c r="M75" s="31"/>
      <c r="N75" s="33"/>
      <c r="O75" s="33"/>
    </row>
    <row r="76" spans="1:15" ht="23.25">
      <c r="A76" s="13">
        <v>67</v>
      </c>
      <c r="B76" s="32" t="s">
        <v>170</v>
      </c>
      <c r="C76" s="32"/>
      <c r="D76" s="32"/>
      <c r="E76" s="32"/>
      <c r="F76" s="32"/>
      <c r="G76" s="32"/>
      <c r="H76" s="32"/>
      <c r="I76" s="32"/>
      <c r="J76" s="32"/>
      <c r="K76" s="32"/>
      <c r="L76" s="32"/>
      <c r="M76" s="32"/>
      <c r="N76" s="33"/>
      <c r="O76" s="33"/>
    </row>
    <row r="77" spans="1:15" ht="37.5" customHeight="1">
      <c r="A77" s="13">
        <v>68</v>
      </c>
      <c r="B77" s="34" t="s">
        <v>171</v>
      </c>
      <c r="C77" s="34"/>
      <c r="D77" s="34"/>
      <c r="E77" s="34"/>
      <c r="F77" s="34"/>
      <c r="G77" s="34"/>
      <c r="H77" s="34"/>
      <c r="I77" s="34"/>
      <c r="J77" s="34"/>
      <c r="K77" s="34"/>
      <c r="L77" s="34"/>
      <c r="M77" s="34"/>
      <c r="N77" s="33"/>
      <c r="O77" s="33"/>
    </row>
    <row r="78" spans="1:15" ht="23.25">
      <c r="A78" s="13">
        <v>69</v>
      </c>
      <c r="B78" s="32" t="s">
        <v>172</v>
      </c>
      <c r="C78" s="32"/>
      <c r="D78" s="32"/>
      <c r="E78" s="32"/>
      <c r="F78" s="32"/>
      <c r="G78" s="32"/>
      <c r="H78" s="32"/>
      <c r="I78" s="32"/>
      <c r="J78" s="32"/>
      <c r="K78" s="32"/>
      <c r="L78" s="32"/>
      <c r="M78" s="32"/>
      <c r="N78" s="33"/>
      <c r="O78" s="33"/>
    </row>
    <row r="79" spans="1:15" ht="23.25">
      <c r="A79" s="13">
        <v>70</v>
      </c>
      <c r="B79" s="31" t="s">
        <v>173</v>
      </c>
      <c r="C79" s="31"/>
      <c r="D79" s="31"/>
      <c r="E79" s="31"/>
      <c r="F79" s="31"/>
      <c r="G79" s="31"/>
      <c r="H79" s="31"/>
      <c r="I79" s="31"/>
      <c r="J79" s="31"/>
      <c r="K79" s="31"/>
      <c r="L79" s="31"/>
      <c r="M79" s="31"/>
      <c r="N79" s="33"/>
      <c r="O79" s="33"/>
    </row>
    <row r="80" spans="1:15" ht="23.25">
      <c r="A80" s="13">
        <v>71</v>
      </c>
      <c r="B80" s="32" t="s">
        <v>174</v>
      </c>
      <c r="C80" s="32"/>
      <c r="D80" s="32"/>
      <c r="E80" s="32"/>
      <c r="F80" s="32"/>
      <c r="G80" s="32"/>
      <c r="H80" s="32"/>
      <c r="I80" s="32"/>
      <c r="J80" s="32"/>
      <c r="K80" s="32"/>
      <c r="L80" s="32"/>
      <c r="M80" s="32"/>
      <c r="N80" s="33"/>
      <c r="O80" s="33"/>
    </row>
    <row r="81" spans="1:15" ht="23.25">
      <c r="A81" s="13">
        <v>72</v>
      </c>
      <c r="B81" s="31" t="s">
        <v>175</v>
      </c>
      <c r="C81" s="31"/>
      <c r="D81" s="31"/>
      <c r="E81" s="31"/>
      <c r="F81" s="31"/>
      <c r="G81" s="31"/>
      <c r="H81" s="31"/>
      <c r="I81" s="31"/>
      <c r="J81" s="31"/>
      <c r="K81" s="31"/>
      <c r="L81" s="31"/>
      <c r="M81" s="31"/>
      <c r="N81" s="33"/>
      <c r="O81" s="33"/>
    </row>
    <row r="82" spans="1:15" ht="23.25">
      <c r="A82" s="13">
        <v>73</v>
      </c>
      <c r="B82" s="32" t="s">
        <v>116</v>
      </c>
      <c r="C82" s="32"/>
      <c r="D82" s="32"/>
      <c r="E82" s="32"/>
      <c r="F82" s="32"/>
      <c r="G82" s="32"/>
      <c r="H82" s="32"/>
      <c r="I82" s="32"/>
      <c r="J82" s="32"/>
      <c r="K82" s="32"/>
      <c r="L82" s="32"/>
      <c r="M82" s="32"/>
      <c r="N82" s="33"/>
      <c r="O82" s="33"/>
    </row>
    <row r="83" spans="1:15" ht="23.25" customHeight="1">
      <c r="A83" s="13">
        <v>74</v>
      </c>
      <c r="B83" s="31" t="s">
        <v>117</v>
      </c>
      <c r="C83" s="31"/>
      <c r="D83" s="31"/>
      <c r="E83" s="31"/>
      <c r="F83" s="31"/>
      <c r="G83" s="31"/>
      <c r="H83" s="31"/>
      <c r="I83" s="31"/>
      <c r="J83" s="31"/>
      <c r="K83" s="31"/>
      <c r="L83" s="31"/>
      <c r="M83" s="31"/>
      <c r="N83" s="33"/>
      <c r="O83" s="33"/>
    </row>
    <row r="84" spans="1:15" ht="23.25" customHeight="1">
      <c r="A84" s="13">
        <v>75</v>
      </c>
      <c r="B84" s="32" t="s">
        <v>176</v>
      </c>
      <c r="C84" s="32"/>
      <c r="D84" s="32"/>
      <c r="E84" s="32"/>
      <c r="F84" s="32"/>
      <c r="G84" s="32"/>
      <c r="H84" s="32"/>
      <c r="I84" s="32"/>
      <c r="J84" s="32"/>
      <c r="K84" s="32"/>
      <c r="L84" s="32"/>
      <c r="M84" s="32"/>
      <c r="N84" s="33"/>
      <c r="O84" s="33"/>
    </row>
    <row r="85" spans="1:15" ht="23.25" customHeight="1">
      <c r="A85" s="13">
        <v>76</v>
      </c>
      <c r="B85" s="31" t="s">
        <v>177</v>
      </c>
      <c r="C85" s="31"/>
      <c r="D85" s="31"/>
      <c r="E85" s="31"/>
      <c r="F85" s="31"/>
      <c r="G85" s="31"/>
      <c r="H85" s="31"/>
      <c r="I85" s="31"/>
      <c r="J85" s="31"/>
      <c r="K85" s="31"/>
      <c r="L85" s="31"/>
      <c r="M85" s="31"/>
      <c r="N85" s="33"/>
      <c r="O85" s="33"/>
    </row>
    <row r="86" spans="1:15" ht="23.25" customHeight="1">
      <c r="A86" s="13">
        <v>77</v>
      </c>
      <c r="B86" s="32" t="s">
        <v>178</v>
      </c>
      <c r="C86" s="32"/>
      <c r="D86" s="32"/>
      <c r="E86" s="32"/>
      <c r="F86" s="32"/>
      <c r="G86" s="32"/>
      <c r="H86" s="32"/>
      <c r="I86" s="32"/>
      <c r="J86" s="32"/>
      <c r="K86" s="32"/>
      <c r="L86" s="32"/>
      <c r="M86" s="32"/>
      <c r="N86" s="33"/>
      <c r="O86" s="33"/>
    </row>
    <row r="87" spans="1:15" ht="23.25" customHeight="1">
      <c r="A87" s="13">
        <v>78</v>
      </c>
      <c r="B87" s="31" t="s">
        <v>179</v>
      </c>
      <c r="C87" s="31"/>
      <c r="D87" s="31"/>
      <c r="E87" s="31"/>
      <c r="F87" s="31"/>
      <c r="G87" s="31"/>
      <c r="H87" s="31"/>
      <c r="I87" s="31"/>
      <c r="J87" s="31"/>
      <c r="K87" s="31"/>
      <c r="L87" s="31"/>
      <c r="M87" s="31"/>
      <c r="N87" s="33"/>
      <c r="O87" s="33"/>
    </row>
    <row r="88" spans="1:15" ht="23.25" customHeight="1">
      <c r="A88" s="13">
        <v>79</v>
      </c>
      <c r="B88" s="32" t="s">
        <v>118</v>
      </c>
      <c r="C88" s="32"/>
      <c r="D88" s="32"/>
      <c r="E88" s="32"/>
      <c r="F88" s="32"/>
      <c r="G88" s="32"/>
      <c r="H88" s="32"/>
      <c r="I88" s="32"/>
      <c r="J88" s="32"/>
      <c r="K88" s="32"/>
      <c r="L88" s="32"/>
      <c r="M88" s="32"/>
      <c r="N88" s="33"/>
      <c r="O88" s="33"/>
    </row>
    <row r="89" spans="1:15" ht="23.25" customHeight="1">
      <c r="A89" s="13">
        <v>80</v>
      </c>
      <c r="B89" s="31" t="s">
        <v>180</v>
      </c>
      <c r="C89" s="31"/>
      <c r="D89" s="31"/>
      <c r="E89" s="31"/>
      <c r="F89" s="31"/>
      <c r="G89" s="31"/>
      <c r="H89" s="31"/>
      <c r="I89" s="31"/>
      <c r="J89" s="31"/>
      <c r="K89" s="31"/>
      <c r="L89" s="31"/>
      <c r="M89" s="31"/>
      <c r="N89" s="33"/>
      <c r="O89" s="33"/>
    </row>
    <row r="90" spans="1:15" ht="23.25" customHeight="1">
      <c r="A90" s="13">
        <v>81</v>
      </c>
      <c r="B90" s="32" t="s">
        <v>181</v>
      </c>
      <c r="C90" s="32"/>
      <c r="D90" s="32"/>
      <c r="E90" s="32"/>
      <c r="F90" s="32"/>
      <c r="G90" s="32"/>
      <c r="H90" s="32"/>
      <c r="I90" s="32"/>
      <c r="J90" s="32"/>
      <c r="K90" s="32"/>
      <c r="L90" s="32"/>
      <c r="M90" s="32"/>
      <c r="N90" s="33"/>
      <c r="O90" s="33"/>
    </row>
    <row r="91" spans="1:15" ht="23.25" customHeight="1">
      <c r="A91" s="13">
        <v>82</v>
      </c>
      <c r="B91" s="31" t="s">
        <v>182</v>
      </c>
      <c r="C91" s="31"/>
      <c r="D91" s="31"/>
      <c r="E91" s="31"/>
      <c r="F91" s="31"/>
      <c r="G91" s="31"/>
      <c r="H91" s="31"/>
      <c r="I91" s="31"/>
      <c r="J91" s="31"/>
      <c r="K91" s="31"/>
      <c r="L91" s="31"/>
      <c r="M91" s="31"/>
      <c r="N91" s="33"/>
      <c r="O91" s="33"/>
    </row>
    <row r="92" spans="1:15" ht="23.25" customHeight="1">
      <c r="A92" s="13">
        <v>83</v>
      </c>
      <c r="B92" s="32" t="s">
        <v>183</v>
      </c>
      <c r="C92" s="32"/>
      <c r="D92" s="32"/>
      <c r="E92" s="32"/>
      <c r="F92" s="32"/>
      <c r="G92" s="32"/>
      <c r="H92" s="32"/>
      <c r="I92" s="32"/>
      <c r="J92" s="32"/>
      <c r="K92" s="32"/>
      <c r="L92" s="32"/>
      <c r="M92" s="32"/>
      <c r="N92" s="33"/>
      <c r="O92" s="33"/>
    </row>
    <row r="93" spans="1:15" ht="23.25" customHeight="1">
      <c r="A93" s="13">
        <v>84</v>
      </c>
      <c r="B93" s="31" t="s">
        <v>184</v>
      </c>
      <c r="C93" s="31"/>
      <c r="D93" s="31"/>
      <c r="E93" s="31"/>
      <c r="F93" s="31"/>
      <c r="G93" s="31"/>
      <c r="H93" s="31"/>
      <c r="I93" s="31"/>
      <c r="J93" s="31"/>
      <c r="K93" s="31"/>
      <c r="L93" s="31"/>
      <c r="M93" s="31"/>
      <c r="N93" s="33"/>
      <c r="O93" s="33"/>
    </row>
    <row r="94" spans="1:15" ht="23.25" customHeight="1">
      <c r="A94" s="13">
        <v>85</v>
      </c>
      <c r="B94" s="32" t="s">
        <v>185</v>
      </c>
      <c r="C94" s="32"/>
      <c r="D94" s="32"/>
      <c r="E94" s="32"/>
      <c r="F94" s="32"/>
      <c r="G94" s="32"/>
      <c r="H94" s="32"/>
      <c r="I94" s="32"/>
      <c r="J94" s="32"/>
      <c r="K94" s="32"/>
      <c r="L94" s="32"/>
      <c r="M94" s="32"/>
      <c r="N94" s="33"/>
      <c r="O94" s="33"/>
    </row>
    <row r="95" spans="1:15" ht="23.25" customHeight="1">
      <c r="A95" s="13">
        <v>86</v>
      </c>
      <c r="B95" s="31" t="s">
        <v>186</v>
      </c>
      <c r="C95" s="31"/>
      <c r="D95" s="31"/>
      <c r="E95" s="31"/>
      <c r="F95" s="31"/>
      <c r="G95" s="31"/>
      <c r="H95" s="31"/>
      <c r="I95" s="31"/>
      <c r="J95" s="31"/>
      <c r="K95" s="31"/>
      <c r="L95" s="31"/>
      <c r="M95" s="31"/>
      <c r="N95" s="33"/>
      <c r="O95" s="33"/>
    </row>
    <row r="96" spans="1:15" ht="23.25" customHeight="1">
      <c r="A96" s="13">
        <v>87</v>
      </c>
      <c r="B96" s="32" t="s">
        <v>187</v>
      </c>
      <c r="C96" s="32"/>
      <c r="D96" s="32"/>
      <c r="E96" s="32"/>
      <c r="F96" s="32"/>
      <c r="G96" s="32"/>
      <c r="H96" s="32"/>
      <c r="I96" s="32"/>
      <c r="J96" s="32"/>
      <c r="K96" s="32"/>
      <c r="L96" s="32"/>
      <c r="M96" s="32"/>
      <c r="N96" s="33"/>
      <c r="O96" s="33"/>
    </row>
    <row r="97" spans="1:15" ht="23.25" customHeight="1">
      <c r="A97" s="13">
        <v>88</v>
      </c>
      <c r="B97" s="31" t="s">
        <v>188</v>
      </c>
      <c r="C97" s="31"/>
      <c r="D97" s="31"/>
      <c r="E97" s="31"/>
      <c r="F97" s="31"/>
      <c r="G97" s="31"/>
      <c r="H97" s="31"/>
      <c r="I97" s="31"/>
      <c r="J97" s="31"/>
      <c r="K97" s="31"/>
      <c r="L97" s="31"/>
      <c r="M97" s="31"/>
      <c r="N97" s="33"/>
      <c r="O97" s="33"/>
    </row>
    <row r="98" spans="1:15" ht="23.25" customHeight="1">
      <c r="A98" s="13">
        <v>89</v>
      </c>
      <c r="B98" s="32" t="s">
        <v>189</v>
      </c>
      <c r="C98" s="32"/>
      <c r="D98" s="32"/>
      <c r="E98" s="32"/>
      <c r="F98" s="32"/>
      <c r="G98" s="32"/>
      <c r="H98" s="32"/>
      <c r="I98" s="32"/>
      <c r="J98" s="32"/>
      <c r="K98" s="32"/>
      <c r="L98" s="32"/>
      <c r="M98" s="32"/>
      <c r="N98" s="33"/>
      <c r="O98" s="33"/>
    </row>
    <row r="99" spans="1:15" ht="23.25" customHeight="1">
      <c r="A99" s="13">
        <v>90</v>
      </c>
      <c r="B99" s="31" t="s">
        <v>190</v>
      </c>
      <c r="C99" s="31"/>
      <c r="D99" s="31"/>
      <c r="E99" s="31"/>
      <c r="F99" s="31"/>
      <c r="G99" s="31"/>
      <c r="H99" s="31"/>
      <c r="I99" s="31"/>
      <c r="J99" s="31"/>
      <c r="K99" s="31"/>
      <c r="L99" s="31"/>
      <c r="M99" s="31"/>
      <c r="N99" s="33"/>
      <c r="O99" s="33"/>
    </row>
    <row r="100" spans="1:15" ht="23.25" customHeight="1">
      <c r="A100" s="13">
        <v>91</v>
      </c>
      <c r="B100" s="32" t="s">
        <v>191</v>
      </c>
      <c r="C100" s="32"/>
      <c r="D100" s="32"/>
      <c r="E100" s="32"/>
      <c r="F100" s="32"/>
      <c r="G100" s="32"/>
      <c r="H100" s="32"/>
      <c r="I100" s="32"/>
      <c r="J100" s="32"/>
      <c r="K100" s="32"/>
      <c r="L100" s="32"/>
      <c r="M100" s="32"/>
      <c r="N100" s="33"/>
      <c r="O100" s="33"/>
    </row>
  </sheetData>
  <sheetProtection sheet="1" formatCells="0" formatColumns="0" formatRows="0" insertColumns="0" insertRows="0" insertHyperlinks="0" deleteColumns="0" deleteRows="0" selectLockedCells="1" sort="0" autoFilter="0" pivotTables="0"/>
  <mergeCells count="190">
    <mergeCell ref="B31:M31"/>
    <mergeCell ref="B49:M49"/>
    <mergeCell ref="N23:O23"/>
    <mergeCell ref="B93:M93"/>
    <mergeCell ref="B94:M94"/>
    <mergeCell ref="B95:M95"/>
    <mergeCell ref="B96:M96"/>
    <mergeCell ref="B42:M42"/>
    <mergeCell ref="B43:M43"/>
    <mergeCell ref="B44:M44"/>
    <mergeCell ref="B45:M45"/>
    <mergeCell ref="B46:M46"/>
    <mergeCell ref="B52:M52"/>
    <mergeCell ref="B53:M53"/>
    <mergeCell ref="B54:M54"/>
    <mergeCell ref="B56:M56"/>
    <mergeCell ref="B64:M64"/>
    <mergeCell ref="B65:M65"/>
    <mergeCell ref="B66:M66"/>
    <mergeCell ref="B57:M57"/>
    <mergeCell ref="B58:M58"/>
    <mergeCell ref="B59:M59"/>
    <mergeCell ref="B60:M60"/>
    <mergeCell ref="B55:M55"/>
    <mergeCell ref="N25:O25"/>
    <mergeCell ref="N28:O28"/>
    <mergeCell ref="B48:M48"/>
    <mergeCell ref="B18:M18"/>
    <mergeCell ref="N18:O18"/>
    <mergeCell ref="N19:O19"/>
    <mergeCell ref="N20:O20"/>
    <mergeCell ref="N21:O21"/>
    <mergeCell ref="N22:O22"/>
    <mergeCell ref="B41:M41"/>
    <mergeCell ref="B38:M38"/>
    <mergeCell ref="B39:M39"/>
    <mergeCell ref="B40:M40"/>
    <mergeCell ref="B32:M32"/>
    <mergeCell ref="B33:M33"/>
    <mergeCell ref="B34:M34"/>
    <mergeCell ref="B35:M35"/>
    <mergeCell ref="B36:M36"/>
    <mergeCell ref="B37:M37"/>
    <mergeCell ref="B28:M28"/>
    <mergeCell ref="B29:M29"/>
    <mergeCell ref="B30:M30"/>
    <mergeCell ref="B19:M19"/>
    <mergeCell ref="B20:M20"/>
    <mergeCell ref="B10:M10"/>
    <mergeCell ref="B11:M11"/>
    <mergeCell ref="B12:M12"/>
    <mergeCell ref="B13:M13"/>
    <mergeCell ref="B14:M14"/>
    <mergeCell ref="B15:M15"/>
    <mergeCell ref="B16:M16"/>
    <mergeCell ref="B17:M17"/>
    <mergeCell ref="N24:O24"/>
    <mergeCell ref="B21:M21"/>
    <mergeCell ref="P3:S3"/>
    <mergeCell ref="K2:L2"/>
    <mergeCell ref="M2:O2"/>
    <mergeCell ref="B22:M22"/>
    <mergeCell ref="B23:M23"/>
    <mergeCell ref="B24:M24"/>
    <mergeCell ref="B25:M25"/>
    <mergeCell ref="B26:M26"/>
    <mergeCell ref="B27:M27"/>
    <mergeCell ref="A2:C2"/>
    <mergeCell ref="D2:I2"/>
    <mergeCell ref="A3:C3"/>
    <mergeCell ref="D3:I3"/>
    <mergeCell ref="A5:O8"/>
    <mergeCell ref="N10:O10"/>
    <mergeCell ref="N26:O26"/>
    <mergeCell ref="N27:O27"/>
    <mergeCell ref="N11:O11"/>
    <mergeCell ref="N12:O12"/>
    <mergeCell ref="N13:O13"/>
    <mergeCell ref="N14:O14"/>
    <mergeCell ref="N15:O15"/>
    <mergeCell ref="N16:O16"/>
    <mergeCell ref="N17:O17"/>
    <mergeCell ref="B50:M50"/>
    <mergeCell ref="B51:M51"/>
    <mergeCell ref="N50:O50"/>
    <mergeCell ref="N51:O51"/>
    <mergeCell ref="N52:O52"/>
    <mergeCell ref="N53:O53"/>
    <mergeCell ref="N54:O54"/>
    <mergeCell ref="N46:O46"/>
    <mergeCell ref="N47:O47"/>
    <mergeCell ref="N48:O48"/>
    <mergeCell ref="N49:O49"/>
    <mergeCell ref="B47:M47"/>
    <mergeCell ref="B61:M61"/>
    <mergeCell ref="B62:M62"/>
    <mergeCell ref="B63:M63"/>
    <mergeCell ref="B73:M73"/>
    <mergeCell ref="B74:M74"/>
    <mergeCell ref="N62:O62"/>
    <mergeCell ref="N63:O63"/>
    <mergeCell ref="N64:O64"/>
    <mergeCell ref="N71:O71"/>
    <mergeCell ref="N72:O72"/>
    <mergeCell ref="N73:O73"/>
    <mergeCell ref="N74:O74"/>
    <mergeCell ref="N65:O65"/>
    <mergeCell ref="N66:O66"/>
    <mergeCell ref="N67:O67"/>
    <mergeCell ref="N68:O68"/>
    <mergeCell ref="N69:O69"/>
    <mergeCell ref="N70:O70"/>
    <mergeCell ref="B75:M75"/>
    <mergeCell ref="B76:M76"/>
    <mergeCell ref="B67:M67"/>
    <mergeCell ref="B68:M68"/>
    <mergeCell ref="B69:M69"/>
    <mergeCell ref="B70:M70"/>
    <mergeCell ref="B71:M71"/>
    <mergeCell ref="B72:M72"/>
    <mergeCell ref="B82:M82"/>
    <mergeCell ref="B77:M77"/>
    <mergeCell ref="B78:M78"/>
    <mergeCell ref="B79:M79"/>
    <mergeCell ref="B80:M80"/>
    <mergeCell ref="B81:M81"/>
    <mergeCell ref="B92:M92"/>
    <mergeCell ref="B87:M87"/>
    <mergeCell ref="B88:M88"/>
    <mergeCell ref="B89:M89"/>
    <mergeCell ref="B90:M90"/>
    <mergeCell ref="B91:M91"/>
    <mergeCell ref="B83:M83"/>
    <mergeCell ref="B84:M84"/>
    <mergeCell ref="B85:M85"/>
    <mergeCell ref="B86:M86"/>
    <mergeCell ref="N60:O60"/>
    <mergeCell ref="N61:O61"/>
    <mergeCell ref="N36:O36"/>
    <mergeCell ref="N37:O37"/>
    <mergeCell ref="N38:O38"/>
    <mergeCell ref="N39:O39"/>
    <mergeCell ref="N40:O40"/>
    <mergeCell ref="N29:O29"/>
    <mergeCell ref="N30:O30"/>
    <mergeCell ref="N55:O55"/>
    <mergeCell ref="N56:O56"/>
    <mergeCell ref="N57:O57"/>
    <mergeCell ref="N58:O58"/>
    <mergeCell ref="N59:O59"/>
    <mergeCell ref="N42:O42"/>
    <mergeCell ref="N43:O43"/>
    <mergeCell ref="N44:O44"/>
    <mergeCell ref="N45:O45"/>
    <mergeCell ref="N41:O41"/>
    <mergeCell ref="N31:O31"/>
    <mergeCell ref="N32:O32"/>
    <mergeCell ref="N33:O33"/>
    <mergeCell ref="N34:O34"/>
    <mergeCell ref="N35:O35"/>
    <mergeCell ref="N90:O90"/>
    <mergeCell ref="N91:O91"/>
    <mergeCell ref="N92:O92"/>
    <mergeCell ref="N93:O93"/>
    <mergeCell ref="N94:O94"/>
    <mergeCell ref="N85:O85"/>
    <mergeCell ref="N86:O86"/>
    <mergeCell ref="N87:O87"/>
    <mergeCell ref="N88:O88"/>
    <mergeCell ref="N89:O89"/>
    <mergeCell ref="N80:O80"/>
    <mergeCell ref="N81:O81"/>
    <mergeCell ref="N82:O82"/>
    <mergeCell ref="N83:O83"/>
    <mergeCell ref="N84:O84"/>
    <mergeCell ref="N75:O75"/>
    <mergeCell ref="N76:O76"/>
    <mergeCell ref="N77:O77"/>
    <mergeCell ref="N78:O78"/>
    <mergeCell ref="N79:O79"/>
    <mergeCell ref="B97:M97"/>
    <mergeCell ref="B98:M98"/>
    <mergeCell ref="B99:M99"/>
    <mergeCell ref="B100:M100"/>
    <mergeCell ref="N99:O99"/>
    <mergeCell ref="N100:O100"/>
    <mergeCell ref="N95:O95"/>
    <mergeCell ref="N96:O96"/>
    <mergeCell ref="N97:O97"/>
    <mergeCell ref="N98:O98"/>
  </mergeCells>
  <conditionalFormatting sqref="N10:N100">
    <cfRule type="containsBlanks" dxfId="10" priority="34">
      <formula>LEN(TRIM(N10))=0</formula>
    </cfRule>
    <cfRule type="notContainsBlanks" dxfId="9" priority="34">
      <formula>LEN(TRIM(N10))&gt;0</formula>
    </cfRule>
  </conditionalFormatting>
  <conditionalFormatting sqref="D2:I2">
    <cfRule type="notContainsBlanks" dxfId="8" priority="21">
      <formula>LEN(TRIM(D2))&gt;0</formula>
    </cfRule>
    <cfRule type="containsBlanks" dxfId="7" priority="24">
      <formula>LEN(TRIM(D2))=0</formula>
    </cfRule>
  </conditionalFormatting>
  <conditionalFormatting sqref="M2:O2">
    <cfRule type="notContainsBlanks" dxfId="6" priority="20">
      <formula>LEN(TRIM(M2))&gt;0</formula>
    </cfRule>
    <cfRule type="containsBlanks" dxfId="5" priority="22">
      <formula>LEN(TRIM(M2))=0</formula>
    </cfRule>
  </conditionalFormatting>
  <conditionalFormatting sqref="D3:I3">
    <cfRule type="notContainsBlanks" dxfId="4" priority="12">
      <formula>LEN(TRIM(D3))&gt;0</formula>
    </cfRule>
    <cfRule type="containsBlanks" dxfId="3" priority="13">
      <formula>LEN(TRIM(D3))=0</formula>
    </cfRule>
  </conditionalFormatting>
  <dataValidations count="3">
    <dataValidation type="list" allowBlank="1" showErrorMessage="1" promptTitle="Формат ввода" prompt="Нужно указать &quot;Мальчик&quot; или &quot;Девочка&quot;" sqref="N3:O3">
      <formula1>$AF$5:$AF$6</formula1>
    </dataValidation>
    <dataValidation type="list" allowBlank="1" showErrorMessage="1" promptTitle="Подсказка" prompt="1 - почти никогда&#10;2 - иногда&#10;3 - часто&#10;4 - почти всегда" sqref="N10:N100">
      <formula1>$U$10:$U$18</formula1>
    </dataValidation>
    <dataValidation showDropDown="1" showInputMessage="1" showErrorMessage="1" sqref="D3:I3"/>
  </dataValidations>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sheetPr codeName="Лист2"/>
  <dimension ref="A1:AE35"/>
  <sheetViews>
    <sheetView workbookViewId="0">
      <selection activeCell="O3" sqref="O3:Q3"/>
    </sheetView>
  </sheetViews>
  <sheetFormatPr defaultRowHeight="15"/>
  <cols>
    <col min="1" max="2" width="9.140625" customWidth="1"/>
    <col min="4" max="4" width="11.140625" customWidth="1"/>
    <col min="5" max="5" width="10.42578125" customWidth="1"/>
    <col min="7" max="7" width="10.42578125" customWidth="1"/>
    <col min="8" max="8" width="8.140625" customWidth="1"/>
    <col min="9" max="9" width="10.140625" customWidth="1"/>
    <col min="10" max="11" width="10.5703125" customWidth="1"/>
    <col min="12" max="12" width="9.5703125" customWidth="1"/>
    <col min="13" max="13" width="5.85546875" customWidth="1"/>
    <col min="14" max="14" width="9.85546875" customWidth="1"/>
    <col min="15" max="15" width="10.7109375" customWidth="1"/>
    <col min="16" max="16" width="16" customWidth="1"/>
    <col min="17" max="17" width="13" customWidth="1"/>
    <col min="18" max="18" width="10" customWidth="1"/>
    <col min="19" max="19" width="21.28515625" customWidth="1"/>
    <col min="20" max="20" width="23.85546875" customWidth="1"/>
    <col min="21" max="21" width="20" customWidth="1"/>
    <col min="22" max="22" width="18.140625" customWidth="1"/>
    <col min="23" max="23" width="19.7109375" customWidth="1"/>
    <col min="24" max="25" width="18.42578125" customWidth="1"/>
    <col min="26" max="26" width="16.42578125" customWidth="1"/>
    <col min="27" max="27" width="12.42578125" customWidth="1"/>
    <col min="28" max="28" width="17" customWidth="1"/>
    <col min="29" max="29" width="13" customWidth="1"/>
    <col min="30" max="30" width="17.5703125" customWidth="1"/>
    <col min="31" max="31" width="16.42578125" customWidth="1"/>
  </cols>
  <sheetData>
    <row r="1" spans="1:31" ht="16.5" thickBot="1">
      <c r="A1" s="44" t="s">
        <v>22</v>
      </c>
      <c r="B1" s="44"/>
      <c r="C1" s="44"/>
      <c r="D1" s="44"/>
      <c r="E1" s="44"/>
      <c r="F1" s="44"/>
      <c r="G1" s="44"/>
      <c r="S1" t="str">
        <f>I2</f>
        <v>Отношение к семье</v>
      </c>
      <c r="T1" t="str">
        <f>I3</f>
        <v>Отношение к Отечеству</v>
      </c>
      <c r="U1" t="s">
        <v>46</v>
      </c>
      <c r="V1" t="s">
        <v>51</v>
      </c>
      <c r="W1" s="10" t="s">
        <v>56</v>
      </c>
      <c r="X1" s="10" t="s">
        <v>61</v>
      </c>
      <c r="Y1" t="s">
        <v>66</v>
      </c>
      <c r="Z1" t="s">
        <v>71</v>
      </c>
      <c r="AA1" t="s">
        <v>77</v>
      </c>
      <c r="AB1" t="s">
        <v>81</v>
      </c>
      <c r="AC1" t="s">
        <v>86</v>
      </c>
      <c r="AD1" t="s">
        <v>91</v>
      </c>
      <c r="AE1" t="s">
        <v>96</v>
      </c>
    </row>
    <row r="2" spans="1:31" ht="15" customHeight="1" thickBot="1">
      <c r="A2" s="14">
        <v>1</v>
      </c>
      <c r="B2" s="15">
        <v>14</v>
      </c>
      <c r="C2" s="15">
        <v>27</v>
      </c>
      <c r="D2" s="15">
        <v>40</v>
      </c>
      <c r="E2" s="15">
        <v>53</v>
      </c>
      <c r="F2" s="15">
        <v>66</v>
      </c>
      <c r="G2" s="15">
        <v>79</v>
      </c>
      <c r="I2" s="10" t="s">
        <v>23</v>
      </c>
      <c r="N2" s="10">
        <f t="shared" ref="N2:N14" si="0">SUM(A16:G16)</f>
        <v>0</v>
      </c>
      <c r="O2" s="45" t="str">
        <f>IF(AND('Обработка результатов'!N2&gt;=15,'Обработка результатов'!N2&lt;=28),"устойчиво-позитивное отношение",IF(AND('Обработка результатов'!N2&gt;=1,'Обработка результатов'!N2&lt;=14),"ситуативно-позитивное отношение",IF(AND('Обработка результатов'!N2&gt;=-14,'Обработка результатов'!N2&lt;=0),"ситуативно-негативное отношение",IF(AND('Обработка результатов'!N2&gt;=-28,'Обработка результатов'!N2&lt;=-15)," устойчиво-негативное отношение",))))</f>
        <v>ситуативно-негативное отношение</v>
      </c>
      <c r="P2" s="45"/>
      <c r="Q2" s="45"/>
      <c r="R2" s="20" t="s">
        <v>39</v>
      </c>
      <c r="S2" s="11" t="s">
        <v>36</v>
      </c>
      <c r="T2" s="9" t="s">
        <v>44</v>
      </c>
      <c r="U2" s="23" t="s">
        <v>48</v>
      </c>
      <c r="V2" s="23" t="s">
        <v>52</v>
      </c>
      <c r="W2" s="11" t="s">
        <v>57</v>
      </c>
      <c r="X2" s="23" t="s">
        <v>62</v>
      </c>
      <c r="Y2" s="11" t="s">
        <v>67</v>
      </c>
      <c r="Z2" s="11" t="s">
        <v>72</v>
      </c>
      <c r="AA2" s="9" t="s">
        <v>76</v>
      </c>
      <c r="AB2" s="11" t="s">
        <v>82</v>
      </c>
      <c r="AC2" s="9" t="s">
        <v>87</v>
      </c>
      <c r="AD2" s="11" t="s">
        <v>92</v>
      </c>
      <c r="AE2" s="23" t="s">
        <v>97</v>
      </c>
    </row>
    <row r="3" spans="1:31" ht="15" customHeight="1" thickBot="1">
      <c r="A3" s="16">
        <v>2</v>
      </c>
      <c r="B3" s="17">
        <v>15</v>
      </c>
      <c r="C3" s="17">
        <v>28</v>
      </c>
      <c r="D3" s="17">
        <v>41</v>
      </c>
      <c r="E3" s="17">
        <v>54</v>
      </c>
      <c r="F3" s="17">
        <v>67</v>
      </c>
      <c r="G3" s="17">
        <v>80</v>
      </c>
      <c r="I3" s="10" t="s">
        <v>35</v>
      </c>
      <c r="N3" s="10">
        <f t="shared" si="0"/>
        <v>0</v>
      </c>
      <c r="O3" s="45" t="str">
        <f>IF(AND('Обработка результатов'!N3&gt;=15,'Обработка результатов'!N3&lt;=28),"устойчиво-позитивное отношение",IF(AND('Обработка результатов'!N3&gt;=1,'Обработка результатов'!N3&lt;=14),"ситуативно-позитивное отношение",IF(AND('Обработка результатов'!N3&gt;=-14,'Обработка результатов'!N3&lt;=0),"ситуативно-негативное отношение",IF(AND('Обработка результатов'!N3&gt;=-28,'Обработка результатов'!N3&lt;=-15)," устойчиво-негативное отношение",))))</f>
        <v>ситуативно-негативное отношение</v>
      </c>
      <c r="P3" s="45"/>
      <c r="Q3" s="45"/>
      <c r="R3" s="21" t="s">
        <v>40</v>
      </c>
      <c r="S3" s="9" t="s">
        <v>43</v>
      </c>
      <c r="T3" s="9" t="s">
        <v>45</v>
      </c>
      <c r="U3" s="11" t="s">
        <v>49</v>
      </c>
      <c r="V3" s="23" t="s">
        <v>53</v>
      </c>
      <c r="W3" s="23" t="s">
        <v>58</v>
      </c>
      <c r="X3" s="23" t="s">
        <v>63</v>
      </c>
      <c r="Y3" s="23" t="s">
        <v>68</v>
      </c>
      <c r="Z3" s="9" t="s">
        <v>73</v>
      </c>
      <c r="AA3" s="9" t="s">
        <v>80</v>
      </c>
      <c r="AB3" s="9" t="s">
        <v>83</v>
      </c>
      <c r="AC3" s="9" t="s">
        <v>88</v>
      </c>
      <c r="AD3" s="23" t="s">
        <v>93</v>
      </c>
      <c r="AE3" s="23" t="s">
        <v>98</v>
      </c>
    </row>
    <row r="4" spans="1:31" ht="15" customHeight="1" thickBot="1">
      <c r="A4" s="16">
        <v>3</v>
      </c>
      <c r="B4" s="17">
        <v>16</v>
      </c>
      <c r="C4" s="17">
        <v>29</v>
      </c>
      <c r="D4" s="17">
        <v>42</v>
      </c>
      <c r="E4" s="17">
        <v>55</v>
      </c>
      <c r="F4" s="17">
        <v>68</v>
      </c>
      <c r="G4" s="17">
        <v>81</v>
      </c>
      <c r="I4" s="10" t="s">
        <v>34</v>
      </c>
      <c r="N4" s="10">
        <f t="shared" si="0"/>
        <v>0</v>
      </c>
      <c r="O4" s="45" t="str">
        <f>IF(AND('Обработка результатов'!N4&gt;=15,'Обработка результатов'!N4&lt;=28),"устойчиво-позитивное отношение",IF(AND('Обработка результатов'!N4&gt;=1,'Обработка результатов'!N4&lt;=14),"ситуативно-позитивное отношение",IF(AND('Обработка результатов'!N4&gt;=-14,'Обработка результатов'!N4&lt;=0),"ситуативно-негативное отношение",IF(AND('Обработка результатов'!N4&gt;=-28,'Обработка результатов'!N4&lt;=-15)," устойчиво-негативное отношение",))))</f>
        <v>ситуативно-негативное отношение</v>
      </c>
      <c r="P4" s="45"/>
      <c r="Q4" s="45"/>
      <c r="R4" s="21" t="s">
        <v>41</v>
      </c>
      <c r="S4" s="9" t="s">
        <v>37</v>
      </c>
      <c r="T4" s="11" t="s">
        <v>194</v>
      </c>
      <c r="U4" s="23" t="s">
        <v>50</v>
      </c>
      <c r="V4" s="23" t="s">
        <v>54</v>
      </c>
      <c r="W4" s="23" t="s">
        <v>59</v>
      </c>
      <c r="X4" s="23" t="s">
        <v>64</v>
      </c>
      <c r="Y4" s="9" t="s">
        <v>69</v>
      </c>
      <c r="Z4" s="9" t="s">
        <v>74</v>
      </c>
      <c r="AA4" s="9" t="s">
        <v>78</v>
      </c>
      <c r="AB4" s="9" t="s">
        <v>84</v>
      </c>
      <c r="AC4" s="9" t="s">
        <v>89</v>
      </c>
      <c r="AD4" s="23" t="s">
        <v>94</v>
      </c>
      <c r="AE4" s="23" t="s">
        <v>99</v>
      </c>
    </row>
    <row r="5" spans="1:31" ht="15" customHeight="1" thickBot="1">
      <c r="A5" s="16">
        <v>4</v>
      </c>
      <c r="B5" s="17">
        <v>17</v>
      </c>
      <c r="C5" s="17">
        <v>30</v>
      </c>
      <c r="D5" s="17">
        <v>43</v>
      </c>
      <c r="E5" s="17">
        <v>56</v>
      </c>
      <c r="F5" s="17">
        <v>69</v>
      </c>
      <c r="G5" s="17">
        <v>82</v>
      </c>
      <c r="I5" s="10" t="s">
        <v>33</v>
      </c>
      <c r="N5" s="10">
        <f t="shared" si="0"/>
        <v>0</v>
      </c>
      <c r="O5" s="45" t="str">
        <f>IF(AND('Обработка результатов'!N5&gt;=15,'Обработка результатов'!N5&lt;=28),"устойчиво-позитивное отношение",IF(AND('Обработка результатов'!N5&gt;=1,'Обработка результатов'!N5&lt;=14),"ситуативно-позитивное отношение",IF(AND('Обработка результатов'!N5&gt;=-14,'Обработка результатов'!N5&lt;=0),"ситуативно-негативное отношение",IF(AND('Обработка результатов'!N5&gt;=-28,'Обработка результатов'!N5&lt;=-15)," устойчиво-негативное отношение",))))</f>
        <v>ситуативно-негативное отношение</v>
      </c>
      <c r="P5" s="45"/>
      <c r="Q5" s="45"/>
      <c r="R5" s="21" t="s">
        <v>42</v>
      </c>
      <c r="S5" s="9" t="s">
        <v>38</v>
      </c>
      <c r="T5" s="23" t="s">
        <v>195</v>
      </c>
      <c r="U5" s="23" t="s">
        <v>47</v>
      </c>
      <c r="V5" s="23" t="s">
        <v>55</v>
      </c>
      <c r="W5" s="23" t="s">
        <v>60</v>
      </c>
      <c r="X5" s="23" t="s">
        <v>65</v>
      </c>
      <c r="Y5" s="11" t="s">
        <v>70</v>
      </c>
      <c r="Z5" s="9" t="s">
        <v>75</v>
      </c>
      <c r="AA5" s="9" t="s">
        <v>79</v>
      </c>
      <c r="AB5" s="9" t="s">
        <v>85</v>
      </c>
      <c r="AC5" s="23" t="s">
        <v>90</v>
      </c>
      <c r="AD5" s="23" t="s">
        <v>95</v>
      </c>
      <c r="AE5" s="23" t="s">
        <v>100</v>
      </c>
    </row>
    <row r="6" spans="1:31" ht="15" customHeight="1" thickBot="1">
      <c r="A6" s="16">
        <v>5</v>
      </c>
      <c r="B6" s="17">
        <v>18</v>
      </c>
      <c r="C6" s="17">
        <v>31</v>
      </c>
      <c r="D6" s="17">
        <v>44</v>
      </c>
      <c r="E6" s="17">
        <v>57</v>
      </c>
      <c r="F6" s="17">
        <v>70</v>
      </c>
      <c r="G6" s="17">
        <v>83</v>
      </c>
      <c r="I6" s="10" t="s">
        <v>32</v>
      </c>
      <c r="N6" s="10">
        <f t="shared" si="0"/>
        <v>0</v>
      </c>
      <c r="O6" s="45" t="str">
        <f>IF(AND('Обработка результатов'!N6&gt;=15,'Обработка результатов'!N6&lt;=28),"устойчиво-позитивное отношение",IF(AND('Обработка результатов'!N6&gt;=1,'Обработка результатов'!N6&lt;=14),"ситуативно-позитивное отношение",IF(AND('Обработка результатов'!N6&gt;=-14,'Обработка результатов'!N6&lt;=0),"ситуативно-негативное отношение",IF(AND('Обработка результатов'!N6&gt;=-28,'Обработка результатов'!N6&lt;=-15)," устойчиво-негативное отношение",))))</f>
        <v>ситуативно-негативное отношение</v>
      </c>
      <c r="P6" s="45"/>
      <c r="Q6" s="45"/>
      <c r="R6" s="22"/>
      <c r="AE6" s="26"/>
    </row>
    <row r="7" spans="1:31" ht="15" customHeight="1" thickBot="1">
      <c r="A7" s="16">
        <v>6</v>
      </c>
      <c r="B7" s="17">
        <v>19</v>
      </c>
      <c r="C7" s="17">
        <v>32</v>
      </c>
      <c r="D7" s="17">
        <v>45</v>
      </c>
      <c r="E7" s="17">
        <v>58</v>
      </c>
      <c r="F7" s="17">
        <v>71</v>
      </c>
      <c r="G7" s="17">
        <v>84</v>
      </c>
      <c r="I7" s="10" t="s">
        <v>31</v>
      </c>
      <c r="N7" s="10">
        <f t="shared" si="0"/>
        <v>0</v>
      </c>
      <c r="O7" s="45" t="str">
        <f>IF(AND('Обработка результатов'!N7&gt;=15,'Обработка результатов'!N7&lt;=28),"устойчиво-позитивное отношение",IF(AND('Обработка результатов'!N7&gt;=1,'Обработка результатов'!N7&lt;=14),"ситуативно-позитивное отношение",IF(AND('Обработка результатов'!N7&gt;=-14,'Обработка результатов'!N7&lt;=0),"ситуативно-негативное отношение",IF(AND('Обработка результатов'!N7&gt;=-28,'Обработка результатов'!N7&lt;=-15)," устойчиво-негативное отношение",))))</f>
        <v>ситуативно-негативное отношение</v>
      </c>
      <c r="P7" s="45"/>
      <c r="Q7" s="45"/>
    </row>
    <row r="8" spans="1:31" ht="15" customHeight="1" thickBot="1">
      <c r="A8" s="16">
        <v>7</v>
      </c>
      <c r="B8" s="17">
        <v>20</v>
      </c>
      <c r="C8" s="17">
        <v>33</v>
      </c>
      <c r="D8" s="17">
        <v>46</v>
      </c>
      <c r="E8" s="17">
        <v>59</v>
      </c>
      <c r="F8" s="17">
        <v>72</v>
      </c>
      <c r="G8" s="17">
        <v>85</v>
      </c>
      <c r="I8" s="10" t="s">
        <v>30</v>
      </c>
      <c r="N8" s="10">
        <f t="shared" si="0"/>
        <v>0</v>
      </c>
      <c r="O8" s="45" t="str">
        <f>IF(AND('Обработка результатов'!N8&gt;=15,'Обработка результатов'!N8&lt;=28),"устойчиво-позитивное отношение",IF(AND('Обработка результатов'!N8&gt;=1,'Обработка результатов'!N8&lt;=14),"ситуативно-позитивное отношение",IF(AND('Обработка результатов'!N8&gt;=-14,'Обработка результатов'!N8&lt;=0),"ситуативно-негативное отношение",IF(AND('Обработка результатов'!N8&gt;=-28,'Обработка результатов'!N8&lt;=-15)," устойчиво-негативное отношение",))))</f>
        <v>ситуативно-негативное отношение</v>
      </c>
      <c r="P8" s="45"/>
      <c r="Q8" s="45"/>
    </row>
    <row r="9" spans="1:31" ht="15" customHeight="1" thickBot="1">
      <c r="A9" s="16">
        <v>8</v>
      </c>
      <c r="B9" s="17">
        <v>21</v>
      </c>
      <c r="C9" s="17">
        <v>34</v>
      </c>
      <c r="D9" s="17">
        <v>47</v>
      </c>
      <c r="E9" s="17">
        <v>60</v>
      </c>
      <c r="F9" s="17">
        <v>73</v>
      </c>
      <c r="G9" s="17">
        <v>86</v>
      </c>
      <c r="I9" s="10" t="s">
        <v>29</v>
      </c>
      <c r="N9" s="10">
        <f t="shared" si="0"/>
        <v>0</v>
      </c>
      <c r="O9" s="45" t="str">
        <f>IF(AND('Обработка результатов'!N9&gt;=15,'Обработка результатов'!N9&lt;=28),"устойчиво-позитивное отношение",IF(AND('Обработка результатов'!N9&gt;=1,'Обработка результатов'!N9&lt;=14),"ситуативно-позитивное отношение",IF(AND('Обработка результатов'!N9&gt;=-14,'Обработка результатов'!N9&lt;=0),"ситуативно-негативное отношение",IF(AND('Обработка результатов'!N9&gt;=-28,'Обработка результатов'!N9&lt;=-15)," устойчиво-негативное отношение",))))</f>
        <v>ситуативно-негативное отношение</v>
      </c>
      <c r="P9" s="45"/>
      <c r="Q9" s="45"/>
    </row>
    <row r="10" spans="1:31" ht="15" customHeight="1" thickBot="1">
      <c r="A10" s="16">
        <v>9</v>
      </c>
      <c r="B10" s="17">
        <v>22</v>
      </c>
      <c r="C10" s="17">
        <v>35</v>
      </c>
      <c r="D10" s="17">
        <v>48</v>
      </c>
      <c r="E10" s="17">
        <v>61</v>
      </c>
      <c r="F10" s="17">
        <v>74</v>
      </c>
      <c r="G10" s="17">
        <v>87</v>
      </c>
      <c r="I10" s="10" t="s">
        <v>28</v>
      </c>
      <c r="N10" s="10">
        <f t="shared" si="0"/>
        <v>0</v>
      </c>
      <c r="O10" s="45" t="str">
        <f>IF(AND('Обработка результатов'!N10&gt;=15,'Обработка результатов'!N10&lt;=28),"устойчиво-позитивное отношение",IF(AND('Обработка результатов'!N10&gt;=1,'Обработка результатов'!N10&lt;=14),"ситуативно-позитивное отношение",IF(AND('Обработка результатов'!N10&gt;=-14,'Обработка результатов'!N10&lt;=0),"ситуативно-негативное отношение",IF(AND('Обработка результатов'!N10&gt;=-28,'Обработка результатов'!N10&lt;=-15)," устойчиво-негативное отношение",))))</f>
        <v>ситуативно-негативное отношение</v>
      </c>
      <c r="P10" s="45"/>
      <c r="Q10" s="45"/>
    </row>
    <row r="11" spans="1:31" ht="15" customHeight="1" thickBot="1">
      <c r="A11" s="16">
        <v>10</v>
      </c>
      <c r="B11" s="17">
        <v>23</v>
      </c>
      <c r="C11" s="17">
        <v>36</v>
      </c>
      <c r="D11" s="17">
        <v>49</v>
      </c>
      <c r="E11" s="17">
        <v>62</v>
      </c>
      <c r="F11" s="17">
        <v>75</v>
      </c>
      <c r="G11" s="17">
        <v>88</v>
      </c>
      <c r="I11" s="10" t="s">
        <v>27</v>
      </c>
      <c r="N11" s="10">
        <f t="shared" si="0"/>
        <v>0</v>
      </c>
      <c r="O11" s="45" t="str">
        <f>IF(AND('Обработка результатов'!N11&gt;=15,'Обработка результатов'!N11&lt;=28),"устойчиво-позитивное отношение",IF(AND('Обработка результатов'!N11&gt;=1,'Обработка результатов'!N11&lt;=14),"ситуативно-позитивное отношение",IF(AND('Обработка результатов'!N11&gt;=-14,'Обработка результатов'!N11&lt;=0),"ситуативно-негативное отношение",IF(AND('Обработка результатов'!N11&gt;=-28,'Обработка результатов'!N11&lt;=-15)," устойчиво-негативное отношение",))))</f>
        <v>ситуативно-негативное отношение</v>
      </c>
      <c r="P11" s="45"/>
      <c r="Q11" s="45"/>
    </row>
    <row r="12" spans="1:31" ht="15" customHeight="1" thickBot="1">
      <c r="A12" s="16">
        <v>11</v>
      </c>
      <c r="B12" s="17">
        <v>24</v>
      </c>
      <c r="C12" s="17">
        <v>37</v>
      </c>
      <c r="D12" s="17">
        <v>50</v>
      </c>
      <c r="E12" s="17">
        <v>63</v>
      </c>
      <c r="F12" s="17">
        <v>76</v>
      </c>
      <c r="G12" s="17">
        <v>89</v>
      </c>
      <c r="I12" s="10" t="s">
        <v>26</v>
      </c>
      <c r="N12" s="10">
        <f t="shared" si="0"/>
        <v>0</v>
      </c>
      <c r="O12" s="45" t="str">
        <f>IF(AND('Обработка результатов'!N12&gt;=15,'Обработка результатов'!N12&lt;=28),"устойчиво-позитивное отношение",IF(AND('Обработка результатов'!N12&gt;=1,'Обработка результатов'!N12&lt;=14),"ситуативно-позитивное отношение",IF(AND('Обработка результатов'!N12&gt;=-14,'Обработка результатов'!N12&lt;=0),"ситуативно-негативное отношение",IF(AND('Обработка результатов'!N12&gt;=-28,'Обработка результатов'!N12&lt;=-15)," устойчиво-негативное отношение",))))</f>
        <v>ситуативно-негативное отношение</v>
      </c>
      <c r="P12" s="45"/>
      <c r="Q12" s="45"/>
    </row>
    <row r="13" spans="1:31" ht="15" customHeight="1" thickBot="1">
      <c r="A13" s="16">
        <v>12</v>
      </c>
      <c r="B13" s="17">
        <v>25</v>
      </c>
      <c r="C13" s="17">
        <v>38</v>
      </c>
      <c r="D13" s="17">
        <v>51</v>
      </c>
      <c r="E13" s="17">
        <v>64</v>
      </c>
      <c r="F13" s="17">
        <v>77</v>
      </c>
      <c r="G13" s="17">
        <v>90</v>
      </c>
      <c r="I13" s="10" t="s">
        <v>25</v>
      </c>
      <c r="N13" s="10">
        <f>SUM(A27:G27)</f>
        <v>0</v>
      </c>
      <c r="O13" s="45" t="str">
        <f>IF(AND('Обработка результатов'!N13&gt;=15,'Обработка результатов'!N13&lt;=28),"устойчиво-позитивное отношение",IF(AND('Обработка результатов'!N13&gt;=1,'Обработка результатов'!N13&lt;=14),"ситуативно-позитивное отношение",IF(AND('Обработка результатов'!N13&gt;=-14,'Обработка результатов'!N13&lt;=0),"ситуативно-негативное отношение",IF(AND('Обработка результатов'!N13&gt;=-28,'Обработка результатов'!N13&lt;=-15)," устойчиво-негативное отношение",))))</f>
        <v>ситуативно-негативное отношение</v>
      </c>
      <c r="P13" s="45"/>
      <c r="Q13" s="45"/>
    </row>
    <row r="14" spans="1:31" ht="15" customHeight="1" thickBot="1">
      <c r="A14" s="16">
        <v>13</v>
      </c>
      <c r="B14" s="17">
        <v>26</v>
      </c>
      <c r="C14" s="17">
        <v>39</v>
      </c>
      <c r="D14" s="17">
        <v>52</v>
      </c>
      <c r="E14" s="17">
        <v>65</v>
      </c>
      <c r="F14" s="17">
        <v>78</v>
      </c>
      <c r="G14" s="17">
        <v>91</v>
      </c>
      <c r="I14" s="10" t="s">
        <v>24</v>
      </c>
      <c r="N14" s="10">
        <f t="shared" si="0"/>
        <v>0</v>
      </c>
      <c r="O14" s="45" t="str">
        <f>IF(AND('Обработка результатов'!N14&gt;=15,'Обработка результатов'!N14&lt;=28),"устойчиво-позитивное отношение",IF(AND('Обработка результатов'!N14&gt;=1,'Обработка результатов'!N14&lt;=14),"ситуативно-позитивное отношение",IF(AND('Обработка результатов'!N14&gt;=-14,'Обработка результатов'!N14&lt;=0),"ситуативно-негативное отношение",IF(AND('Обработка результатов'!N14&gt;=-28,'Обработка результатов'!N14&lt;=-15)," устойчиво-негативное отношение",))))</f>
        <v>ситуативно-негативное отношение</v>
      </c>
      <c r="P14" s="45"/>
      <c r="Q14" s="45"/>
    </row>
    <row r="15" spans="1:31" ht="15" customHeight="1">
      <c r="N15" s="10">
        <f>SUM(N2:N14)</f>
        <v>0</v>
      </c>
    </row>
    <row r="16" spans="1:31" ht="15" customHeight="1">
      <c r="A16" s="18">
        <f>IF('Бланк Методички'!N10='Бланк Методички'!$U$10,4,IF('Бланк Методички'!N10='Бланк Методички'!$U$11,3,IF('Бланк Методички'!N10='Бланк Методички'!$U$12,2,IF('Бланк Методички'!N10='Бланк Методички'!$U$13,1,IF('Бланк Методички'!N10='Бланк Методички'!$U$14,0,IF('Бланк Методички'!N10='Бланк Методички'!$U$15,-1,IF('Бланк Методички'!N10='Бланк Методички'!$U$16,-2,IF('Бланк Методички'!N10='Бланк Методички'!$U$17,-3,IF('Бланк Методички'!N10='Бланк Методички'!$U$18,-4,)))))))))</f>
        <v>0</v>
      </c>
      <c r="B16" s="19">
        <f>(IF('Бланк Методички'!N23='Бланк Методички'!$U$10,4,IF('Бланк Методички'!N23='Бланк Методички'!$U$11,3,IF('Бланк Методички'!N23='Бланк Методички'!$U$12,2,IF('Бланк Методички'!N23='Бланк Методички'!$U$13,1,IF('Бланк Методички'!N23='Бланк Методички'!$U$14,0,IF('Бланк Методички'!N23='Бланк Методички'!$U$15,-1,IF('Бланк Методички'!N23='Бланк Методички'!$U$16,-2,IF('Бланк Методички'!N23='Бланк Методички'!$U$17,-3,IF('Бланк Методички'!N23='Бланк Методички'!$U$18,-4,))))))))))*-1</f>
        <v>0</v>
      </c>
      <c r="C16" s="19">
        <f>(IF('Бланк Методички'!N36='Бланк Методички'!$U$10,4,IF('Бланк Методички'!N36='Бланк Методички'!$U$11,3,IF('Бланк Методички'!N36='Бланк Методички'!$U$12,2,IF('Бланк Методички'!N36='Бланк Методички'!$U$13,1,IF('Бланк Методички'!N36='Бланк Методички'!$U$14,0,IF('Бланк Методички'!N36='Бланк Методички'!$U$15,-1,IF('Бланк Методички'!N36='Бланк Методички'!$U$16,-2,IF('Бланк Методички'!N36='Бланк Методички'!$U$17,-3,IF('Бланк Методички'!N36='Бланк Методички'!$U$18,-4,))))))))))*-1</f>
        <v>0</v>
      </c>
      <c r="D16" s="18">
        <f>IF('Бланк Методички'!N49='Бланк Методички'!$U$10,4,IF('Бланк Методички'!N49='Бланк Методички'!$U$11,3,IF('Бланк Методички'!N49='Бланк Методички'!$U$12,2,IF('Бланк Методички'!N49='Бланк Методички'!$U$13,1,IF('Бланк Методички'!N49='Бланк Методички'!$U$14,0,IF('Бланк Методички'!N49='Бланк Методички'!$U$15,-1,IF('Бланк Методички'!N49='Бланк Методички'!$U$16,-2,IF('Бланк Методички'!N49='Бланк Методички'!$U$17,-3,IF('Бланк Методички'!N49='Бланк Методички'!$U$18,-4,)))))))))</f>
        <v>0</v>
      </c>
      <c r="E16" s="19">
        <f>(IF('Бланк Методички'!N62='Бланк Методички'!$U$10,4,IF('Бланк Методички'!N62='Бланк Методички'!$U$11,3,IF('Бланк Методички'!N62='Бланк Методички'!$U$12,2,IF('Бланк Методички'!N62='Бланк Методички'!$U$13,1,IF('Бланк Методички'!N62='Бланк Методички'!$U$14,0,IF('Бланк Методички'!N62='Бланк Методички'!$U$15,-1,IF('Бланк Методички'!N62='Бланк Методички'!$U$16,-2,IF('Бланк Методички'!N62='Бланк Методички'!$U$17,-3,IF('Бланк Методички'!N62='Бланк Методички'!$U$18,-4,))))))))))*-1</f>
        <v>0</v>
      </c>
      <c r="F16" s="19">
        <f>IF('Бланк Методички'!N75='Бланк Методички'!$U$10,4,IF('Бланк Методички'!N75='Бланк Методички'!$U$11,3,IF('Бланк Методички'!N75='Бланк Методички'!$U$12,2,IF('Бланк Методички'!N75='Бланк Методички'!$U$13,1,IF('Бланк Методички'!N75='Бланк Методички'!$U$14,0,IF('Бланк Методички'!N75='Бланк Методички'!$U$15,-1,IF('Бланк Методички'!N75='Бланк Методички'!$U$16,-2,IF('Бланк Методички'!N75='Бланк Методички'!$U$17,-3,IF('Бланк Методички'!N75='Бланк Методички'!$U$18,-4,)))))))))*-1</f>
        <v>0</v>
      </c>
      <c r="G16" s="18">
        <f>IF('Бланк Методички'!N88='Бланк Методички'!$U$10,4,IF('Бланк Методички'!N88='Бланк Методички'!$U$11,3,IF('Бланк Методички'!N88='Бланк Методички'!$U$12,2,IF('Бланк Методички'!N88='Бланк Методички'!$U$13,1,IF('Бланк Методички'!N88='Бланк Методички'!$U$14,0,IF('Бланк Методички'!N88='Бланк Методички'!$U$15,-1,IF('Бланк Методички'!N88='Бланк Методички'!$U$16,-2,IF('Бланк Методички'!N88='Бланк Методички'!$U$17,-3,IF('Бланк Методички'!N88='Бланк Методички'!$U$18,-4,)))))))))</f>
        <v>0</v>
      </c>
    </row>
    <row r="17" spans="1:7" ht="15" customHeight="1">
      <c r="A17" s="19">
        <f>(IF('Бланк Методички'!N11='Бланк Методички'!$U$10,4,IF('Бланк Методички'!N11='Бланк Методички'!$U$11,3,IF('Бланк Методички'!N11='Бланк Методички'!$U$12,2,IF('Бланк Методички'!N11='Бланк Методички'!$U$13,1,IF('Бланк Методички'!N11='Бланк Методички'!$U$14,0,IF('Бланк Методички'!N11='Бланк Методички'!$U$15,-1,IF('Бланк Методички'!N11='Бланк Методички'!$U$16,-2,IF('Бланк Методички'!N11='Бланк Методички'!$U$17,-3,IF('Бланк Методички'!N11='Бланк Методички'!$U$18,-4,))))))))))*-1</f>
        <v>0</v>
      </c>
      <c r="B17" s="18">
        <f>IF('Бланк Методички'!N24='Бланк Методички'!$U$10,4,IF('Бланк Методички'!N24='Бланк Методички'!$U$11,3,IF('Бланк Методички'!N24='Бланк Методички'!$U$12,2,IF('Бланк Методички'!N24='Бланк Методички'!$U$13,1,IF('Бланк Методички'!N24='Бланк Методички'!$U$14,0,IF('Бланк Методички'!N24='Бланк Методички'!$U$15,-1,IF('Бланк Методички'!N24='Бланк Методички'!$U$16,-2,IF('Бланк Методички'!N24='Бланк Методички'!$U$17,-3,IF('Бланк Методички'!N24='Бланк Методички'!$U$18,-4,)))))))))</f>
        <v>0</v>
      </c>
      <c r="C17" s="18">
        <f>IF('Бланк Методички'!N37='Бланк Методички'!$U$10,4,IF('Бланк Методички'!N37='Бланк Методички'!$U$11,3,IF('Бланк Методички'!N37='Бланк Методички'!$U$12,2,IF('Бланк Методички'!N37='Бланк Методички'!$U$13,1,IF('Бланк Методички'!N37='Бланк Методички'!$U$14,0,IF('Бланк Методички'!N37='Бланк Методички'!$U$15,-1,IF('Бланк Методички'!N37='Бланк Методички'!$U$16,-2,IF('Бланк Методички'!N37='Бланк Методички'!$U$17,-3,IF('Бланк Методички'!N37='Бланк Методички'!$U$18,-4,)))))))))</f>
        <v>0</v>
      </c>
      <c r="D17" s="19">
        <f>(IF('Бланк Методички'!N50='Бланк Методички'!$U$10,4,IF('Бланк Методички'!N50='Бланк Методички'!$U$11,3,IF('Бланк Методички'!N50='Бланк Методички'!$U$12,2,IF('Бланк Методички'!N50='Бланк Методички'!$U$13,1,IF('Бланк Методички'!N50='Бланк Методички'!$U$14,0,IF('Бланк Методички'!N50='Бланк Методички'!$U$15,-1,IF('Бланк Методички'!N50='Бланк Методички'!$U$16,-2,IF('Бланк Методички'!N50='Бланк Методички'!$U$17,-3,IF('Бланк Методички'!N50='Бланк Методички'!$U$18,-4,))))))))))*-1</f>
        <v>0</v>
      </c>
      <c r="E17" s="19">
        <f>(IF('Бланк Методички'!N63='Бланк Методички'!$U$10,4,IF('Бланк Методички'!N63='Бланк Методички'!$U$11,3,IF('Бланк Методички'!N63='Бланк Методички'!$U$12,2,IF('Бланк Методички'!N63='Бланк Методички'!$U$13,1,IF('Бланк Методички'!N63='Бланк Методички'!$U$14,0,IF('Бланк Методички'!N63='Бланк Методички'!$U$15,-1,IF('Бланк Методички'!N63='Бланк Методички'!$U$16,-2,IF('Бланк Методички'!N63='Бланк Методички'!$U$17,-3,IF('Бланк Методички'!N63='Бланк Методички'!$U$18,-4,))))))))))*-1</f>
        <v>0</v>
      </c>
      <c r="F17" s="18">
        <f>IF('Бланк Методички'!N76='Бланк Методички'!$U$10,4,IF('Бланк Методички'!N76='Бланк Методички'!$U$11,3,IF('Бланк Методички'!N76='Бланк Методички'!$U$12,2,IF('Бланк Методички'!N76='Бланк Методички'!$U$13,1,IF('Бланк Методички'!N76='Бланк Методички'!$U$14,0,IF('Бланк Методички'!N76='Бланк Методички'!$U$15,-1,IF('Бланк Методички'!N76='Бланк Методички'!$U$16,-2,IF('Бланк Методички'!N76='Бланк Методички'!$U$17,-3,IF('Бланк Методички'!N76='Бланк Методички'!$U$18,-4,)))))))))</f>
        <v>0</v>
      </c>
      <c r="G17" s="18">
        <f>IF('Бланк Методички'!N89='Бланк Методички'!$U$10,4,IF('Бланк Методички'!N89='Бланк Методички'!$U$11,3,IF('Бланк Методички'!N89='Бланк Методички'!$U$12,2,IF('Бланк Методички'!N89='Бланк Методички'!$U$13,1,IF('Бланк Методички'!N89='Бланк Методички'!$U$14,0,IF('Бланк Методички'!N89='Бланк Методички'!$U$15,-1,IF('Бланк Методички'!N89='Бланк Методички'!$U$16,-2,IF('Бланк Методички'!N89='Бланк Методички'!$U$17,-3,IF('Бланк Методички'!N89='Бланк Методички'!$U$18,-4,)))))))))</f>
        <v>0</v>
      </c>
    </row>
    <row r="18" spans="1:7" ht="15" customHeight="1">
      <c r="A18" s="19">
        <f>(IF('Бланк Методички'!N12='Бланк Методички'!$U$10,4,IF('Бланк Методички'!N12='Бланк Методички'!$U$11,3,IF('Бланк Методички'!N12='Бланк Методички'!$U$12,2,IF('Бланк Методички'!N12='Бланк Методички'!$U$13,1,IF('Бланк Методички'!N12='Бланк Методички'!$U$14,0,IF('Бланк Методички'!N12='Бланк Методички'!$U$15,-1,IF('Бланк Методички'!N12='Бланк Методички'!$U$16,-2,IF('Бланк Методички'!N12='Бланк Методички'!$U$17,-3,IF('Бланк Методички'!N12='Бланк Методички'!$U$18,-4,))))))))))*-1</f>
        <v>0</v>
      </c>
      <c r="B18" s="19">
        <f>(IF('Бланк Методички'!N25='Бланк Методички'!$U$10,4,IF('Бланк Методички'!N25='Бланк Методички'!$U$11,3,IF('Бланк Методички'!N25='Бланк Методички'!$U$12,2,IF('Бланк Методички'!N25='Бланк Методички'!$U$13,1,IF('Бланк Методички'!N25='Бланк Методички'!$U$14,0,IF('Бланк Методички'!N25='Бланк Методички'!$U$15,-1,IF('Бланк Методички'!N25='Бланк Методички'!$U$16,-2,IF('Бланк Методички'!N25='Бланк Методички'!$U$17,-3,IF('Бланк Методички'!N25='Бланк Методички'!$U$18,-4,))))))))))*-1</f>
        <v>0</v>
      </c>
      <c r="C18" s="18">
        <f>IF('Бланк Методички'!N38='Бланк Методички'!$U$10,4,IF('Бланк Методички'!N38='Бланк Методички'!$U$11,3,IF('Бланк Методички'!N38='Бланк Методички'!$U$12,2,IF('Бланк Методички'!N38='Бланк Методички'!$U$13,1,IF('Бланк Методички'!N38='Бланк Методички'!$U$14,0,IF('Бланк Методички'!N38='Бланк Методички'!$U$15,-1,IF('Бланк Методички'!N38='Бланк Методички'!$U$16,-2,IF('Бланк Методички'!N38='Бланк Методички'!$U$17,-3,IF('Бланк Методички'!N38='Бланк Методички'!$U$18,-4,)))))))))</f>
        <v>0</v>
      </c>
      <c r="D18" s="19">
        <f>(IF('Бланк Методички'!N51='Бланк Методички'!$U$10,4,IF('Бланк Методички'!N51='Бланк Методички'!$U$11,3,IF('Бланк Методички'!N51='Бланк Методички'!$U$12,2,IF('Бланк Методички'!N51='Бланк Методички'!$U$13,1,IF('Бланк Методички'!N51='Бланк Методички'!$U$14,0,IF('Бланк Методички'!N51='Бланк Методички'!$U$15,-1,IF('Бланк Методички'!N51='Бланк Методички'!$U$16,-2,IF('Бланк Методички'!N51='Бланк Методички'!$U$17,-3,IF('Бланк Методички'!N51='Бланк Методички'!$U$18,-4,))))))))))*-1</f>
        <v>0</v>
      </c>
      <c r="E18" s="19">
        <f>(IF('Бланк Методички'!N64='Бланк Методички'!$U$10,4,IF('Бланк Методички'!N64='Бланк Методички'!$U$11,3,IF('Бланк Методички'!N64='Бланк Методички'!$U$12,2,IF('Бланк Методички'!N64='Бланк Методички'!$U$13,1,IF('Бланк Методички'!N64='Бланк Методички'!$U$14,0,IF('Бланк Методички'!N64='Бланк Методички'!$U$15,-1,IF('Бланк Методички'!N64='Бланк Методички'!$U$16,-2,IF('Бланк Методички'!N64='Бланк Методички'!$U$17,-3,IF('Бланк Методички'!N64='Бланк Методички'!$U$18,-4,))))))))))*-1</f>
        <v>0</v>
      </c>
      <c r="F18" s="19">
        <f>IF('Бланк Методички'!N77='Бланк Методички'!$U$10,4,IF('Бланк Методички'!N77='Бланк Методички'!$U$11,3,IF('Бланк Методички'!N77='Бланк Методички'!$U$12,2,IF('Бланк Методички'!N77='Бланк Методички'!$U$13,1,IF('Бланк Методички'!N77='Бланк Методички'!$U$14,0,IF('Бланк Методички'!N77='Бланк Методички'!$U$15,-1,IF('Бланк Методички'!N77='Бланк Методички'!$U$16,-2,IF('Бланк Методички'!N77='Бланк Методички'!$U$17,-3,IF('Бланк Методички'!N77='Бланк Методички'!$U$18,-4,)))))))))*-1</f>
        <v>0</v>
      </c>
      <c r="G18" s="18">
        <f>IF('Бланк Методички'!N90='Бланк Методички'!$U$10,4,IF('Бланк Методички'!N90='Бланк Методички'!$U$11,3,IF('Бланк Методички'!N90='Бланк Методички'!$U$12,2,IF('Бланк Методички'!N90='Бланк Методички'!$U$13,1,IF('Бланк Методички'!N90='Бланк Методички'!$U$14,0,IF('Бланк Методички'!N90='Бланк Методички'!$U$15,-1,IF('Бланк Методички'!N90='Бланк Методички'!$U$16,-2,IF('Бланк Методички'!N90='Бланк Методички'!$U$17,-3,IF('Бланк Методички'!N90='Бланк Методички'!$U$18,-4,)))))))))</f>
        <v>0</v>
      </c>
    </row>
    <row r="19" spans="1:7" ht="15" customHeight="1">
      <c r="A19" s="18">
        <f>IF('Бланк Методички'!N13='Бланк Методички'!$U$10,4,IF('Бланк Методички'!N13='Бланк Методички'!$U$11,3,IF('Бланк Методички'!N13='Бланк Методички'!$U$12,2,IF('Бланк Методички'!N13='Бланк Методички'!$U$13,1,IF('Бланк Методички'!N13='Бланк Методички'!$U$14,0,IF('Бланк Методички'!N13='Бланк Методички'!$U$15,-1,IF('Бланк Методички'!N13='Бланк Методички'!$U$16,-2,IF('Бланк Методички'!N13='Бланк Методички'!$U$17,-3,IF('Бланк Методички'!N13='Бланк Методички'!$U$18,-4,)))))))))</f>
        <v>0</v>
      </c>
      <c r="B19" s="19">
        <f>(IF('Бланк Методички'!N26='Бланк Методички'!$U$10,4,IF('Бланк Методички'!N26='Бланк Методички'!$U$11,3,IF('Бланк Методички'!N26='Бланк Методички'!$U$12,2,IF('Бланк Методички'!N26='Бланк Методички'!$U$13,1,IF('Бланк Методички'!N26='Бланк Методички'!$U$14,0,IF('Бланк Методички'!N26='Бланк Методички'!$U$15,-1,IF('Бланк Методички'!N26='Бланк Методички'!$U$16,-2,IF('Бланк Методички'!N26='Бланк Методички'!$U$17,-3,IF('Бланк Методички'!N26='Бланк Методички'!$U$18,-4,))))))))))*-1</f>
        <v>0</v>
      </c>
      <c r="C19" s="19">
        <f>(IF('Бланк Методички'!N39='Бланк Методички'!$U$10,4,IF('Бланк Методички'!N39='Бланк Методички'!$U$11,3,IF('Бланк Методички'!N39='Бланк Методички'!$U$12,2,IF('Бланк Методички'!N39='Бланк Методички'!$U$13,1,IF('Бланк Методички'!N39='Бланк Методички'!$U$14,0,IF('Бланк Методички'!N39='Бланк Методички'!$U$15,-1,IF('Бланк Методички'!N39='Бланк Методички'!$U$16,-2,IF('Бланк Методички'!N39='Бланк Методички'!$U$17,-3,IF('Бланк Методички'!N39='Бланк Методички'!$U$18,-4,))))))))))*-1</f>
        <v>0</v>
      </c>
      <c r="D19" s="19">
        <f>(IF('Бланк Методички'!N52='Бланк Методички'!$U$10,4,IF('Бланк Методички'!N52='Бланк Методички'!$U$11,3,IF('Бланк Методички'!N52='Бланк Методички'!$U$12,2,IF('Бланк Методички'!N52='Бланк Методички'!$U$13,1,IF('Бланк Методички'!N52='Бланк Методички'!$U$14,0,IF('Бланк Методички'!N52='Бланк Методички'!$U$15,-1,IF('Бланк Методички'!N52='Бланк Методички'!$U$16,-2,IF('Бланк Методички'!N52='Бланк Методички'!$U$17,-3,IF('Бланк Методички'!N52='Бланк Методички'!$U$18,-4,))))))))))*-1</f>
        <v>0</v>
      </c>
      <c r="E19" s="19">
        <f>(IF('Бланк Методички'!N65='Бланк Методички'!$U$10,4,IF('Бланк Методички'!N65='Бланк Методички'!$U$11,3,IF('Бланк Методички'!N65='Бланк Методички'!$U$12,2,IF('Бланк Методички'!N65='Бланк Методички'!$U$13,1,IF('Бланк Методички'!N65='Бланк Методички'!$U$14,0,IF('Бланк Методички'!N65='Бланк Методички'!$U$15,-1,IF('Бланк Методички'!N65='Бланк Методички'!$U$16,-2,IF('Бланк Методички'!N65='Бланк Методички'!$U$17,-3,IF('Бланк Методички'!N65='Бланк Методички'!$U$18,-4,))))))))))*-1</f>
        <v>0</v>
      </c>
      <c r="F19" s="19">
        <f>IF('Бланк Методички'!N78='Бланк Методички'!$U$10,4,IF('Бланк Методички'!N78='Бланк Методички'!$U$11,3,IF('Бланк Методички'!N78='Бланк Методички'!$U$12,2,IF('Бланк Методички'!N78='Бланк Методички'!$U$13,1,IF('Бланк Методички'!N78='Бланк Методички'!$U$14,0,IF('Бланк Методички'!N78='Бланк Методички'!$U$15,-1,IF('Бланк Методички'!N78='Бланк Методички'!$U$16,-2,IF('Бланк Методички'!N78='Бланк Методички'!$U$17,-3,IF('Бланк Методички'!N78='Бланк Методички'!$U$18,-4,)))))))))*-1</f>
        <v>0</v>
      </c>
      <c r="G19" s="18">
        <f>IF('Бланк Методички'!N91='Бланк Методички'!$U$10,4,IF('Бланк Методички'!N91='Бланк Методички'!$U$11,3,IF('Бланк Методички'!N91='Бланк Методички'!$U$12,2,IF('Бланк Методички'!N91='Бланк Методички'!$U$13,1,IF('Бланк Методички'!N91='Бланк Методички'!$U$14,0,IF('Бланк Методички'!N91='Бланк Методички'!$U$15,-1,IF('Бланк Методички'!N91='Бланк Методички'!$U$16,-2,IF('Бланк Методички'!N91='Бланк Методички'!$U$17,-3,IF('Бланк Методички'!N91='Бланк Методички'!$U$18,-4,)))))))))</f>
        <v>0</v>
      </c>
    </row>
    <row r="20" spans="1:7" ht="15" customHeight="1">
      <c r="A20" s="18">
        <f>IF('Бланк Методички'!N14='Бланк Методички'!$U$10,4,IF('Бланк Методички'!N14='Бланк Методички'!$U$11,3,IF('Бланк Методички'!N14='Бланк Методички'!$U$12,2,IF('Бланк Методички'!N14='Бланк Методички'!$U$13,1,IF('Бланк Методички'!N14='Бланк Методички'!$U$14,0,IF('Бланк Методички'!N14='Бланк Методички'!$U$15,-1,IF('Бланк Методички'!N14='Бланк Методички'!$U$16,-2,IF('Бланк Методички'!N14='Бланк Методички'!$U$17,-3,IF('Бланк Методички'!N14='Бланк Методички'!$U$18,-4,)))))))))</f>
        <v>0</v>
      </c>
      <c r="B20" s="19">
        <f>(IF('Бланк Методички'!N27='Бланк Методички'!$U$10,4,IF('Бланк Методички'!N27='Бланк Методички'!$U$11,3,IF('Бланк Методички'!N27='Бланк Методички'!$U$12,2,IF('Бланк Методички'!N27='Бланк Методички'!$U$13,1,IF('Бланк Методички'!N27='Бланк Методички'!$U$14,0,IF('Бланк Методички'!N27='Бланк Методички'!$U$15,-1,IF('Бланк Методички'!N27='Бланк Методички'!$U$16,-2,IF('Бланк Методички'!N27='Бланк Методички'!$U$17,-3,IF('Бланк Методички'!N27='Бланк Методички'!$U$18,-4,))))))))))*-1</f>
        <v>0</v>
      </c>
      <c r="C20" s="18">
        <f>IF('Бланк Методички'!N40='Бланк Методички'!$U$10,4,IF('Бланк Методички'!N40='Бланк Методички'!$U$11,3,IF('Бланк Методички'!N40='Бланк Методички'!$U$12,2,IF('Бланк Методички'!N40='Бланк Методички'!$U$13,1,IF('Бланк Методички'!N40='Бланк Методички'!$U$14,0,IF('Бланк Методички'!N40='Бланк Методички'!$U$15,-1,IF('Бланк Методички'!N40='Бланк Методички'!$U$16,-2,IF('Бланк Методички'!N40='Бланк Методички'!$U$17,-3,IF('Бланк Методички'!N40='Бланк Методички'!$U$18,-4,)))))))))</f>
        <v>0</v>
      </c>
      <c r="D20" s="18">
        <f>IF('Бланк Методички'!N53='Бланк Методички'!$U$10,4,IF('Бланк Методички'!N53='Бланк Методички'!$U$11,3,IF('Бланк Методички'!N53='Бланк Методички'!$U$12,2,IF('Бланк Методички'!N53='Бланк Методички'!$U$13,1,IF('Бланк Методички'!N53='Бланк Методички'!$U$14,0,IF('Бланк Методички'!N53='Бланк Методички'!$U$15,-1,IF('Бланк Методички'!N53='Бланк Методички'!$U$16,-2,IF('Бланк Методички'!N53='Бланк Методички'!$U$17,-3,IF('Бланк Методички'!N53='Бланк Методички'!$U$18,-4,)))))))))</f>
        <v>0</v>
      </c>
      <c r="E20" s="18">
        <f>IF('Бланк Методички'!N66='Бланк Методички'!$U$10,4,IF('Бланк Методички'!N66='Бланк Методички'!$U$11,3,IF('Бланк Методички'!N66='Бланк Методички'!$U$12,2,IF('Бланк Методички'!N66='Бланк Методички'!$U$13,1,IF('Бланк Методички'!N66='Бланк Методички'!$U$14,0,IF('Бланк Методички'!N66='Бланк Методички'!$U$15,-1,IF('Бланк Методички'!N66='Бланк Методички'!$U$16,-2,IF('Бланк Методички'!N66='Бланк Методички'!$U$17,-3,IF('Бланк Методички'!N66='Бланк Методички'!$U$18,-4,)))))))))</f>
        <v>0</v>
      </c>
      <c r="F20" s="19">
        <f>IF('Бланк Методички'!N79='Бланк Методички'!$U$10,4,IF('Бланк Методички'!N79='Бланк Методички'!$U$11,3,IF('Бланк Методички'!N79='Бланк Методички'!$U$12,2,IF('Бланк Методички'!N79='Бланк Методички'!$U$13,1,IF('Бланк Методички'!N79='Бланк Методички'!$U$14,0,IF('Бланк Методички'!N79='Бланк Методички'!$U$15,-1,IF('Бланк Методички'!N79='Бланк Методички'!$U$16,-2,IF('Бланк Методички'!N79='Бланк Методички'!$U$17,-3,IF('Бланк Методички'!N79='Бланк Методички'!$U$18,-4,)))))))))*-1</f>
        <v>0</v>
      </c>
      <c r="G20" s="18">
        <f>IF('Бланк Методички'!N92='Бланк Методички'!$U$10,4,IF('Бланк Методички'!N92='Бланк Методички'!$U$11,3,IF('Бланк Методички'!N92='Бланк Методички'!$U$12,2,IF('Бланк Методички'!N92='Бланк Методички'!$U$13,1,IF('Бланк Методички'!N92='Бланк Методички'!$U$14,0,IF('Бланк Методички'!N92='Бланк Методички'!$U$15,-1,IF('Бланк Методички'!N92='Бланк Методички'!$U$16,-2,IF('Бланк Методички'!N92='Бланк Методички'!$U$17,-3,IF('Бланк Методички'!N92='Бланк Методички'!$U$18,-4,)))))))))</f>
        <v>0</v>
      </c>
    </row>
    <row r="21" spans="1:7" ht="15" customHeight="1">
      <c r="A21" s="19">
        <f>(IF('Бланк Методички'!N15='Бланк Методички'!$U$10,4,IF('Бланк Методички'!N15='Бланк Методички'!$U$11,3,IF('Бланк Методички'!N15='Бланк Методички'!$U$12,2,IF('Бланк Методички'!N15='Бланк Методички'!$U$13,1,IF('Бланк Методички'!N15='Бланк Методички'!$U$14,0,IF('Бланк Методички'!N15='Бланк Методички'!$U$15,-1,IF('Бланк Методички'!N15='Бланк Методички'!$U$16,-2,IF('Бланк Методички'!N15='Бланк Методички'!$U$17,-3,IF('Бланк Методички'!N15='Бланк Методички'!$U$18,-4,))))))))))*-1</f>
        <v>0</v>
      </c>
      <c r="B21" s="18">
        <f>IF('Бланк Методички'!N28='Бланк Методички'!$U$10,4,IF('Бланк Методички'!N28='Бланк Методички'!$U$11,3,IF('Бланк Методички'!N28='Бланк Методички'!$U$12,2,IF('Бланк Методички'!N28='Бланк Методички'!$U$13,1,IF('Бланк Методички'!N28='Бланк Методички'!$U$14,0,IF('Бланк Методички'!N28='Бланк Методички'!$U$15,-1,IF('Бланк Методички'!N28='Бланк Методички'!$U$16,-2,IF('Бланк Методички'!N28='Бланк Методички'!$U$17,-3,IF('Бланк Методички'!N28='Бланк Методички'!$U$18,-4,)))))))))</f>
        <v>0</v>
      </c>
      <c r="C21" s="18">
        <f>IF('Бланк Методички'!N41='Бланк Методички'!$U$10,4,IF('Бланк Методички'!N41='Бланк Методички'!$U$11,3,IF('Бланк Методички'!N41='Бланк Методички'!$U$12,2,IF('Бланк Методички'!N41='Бланк Методички'!$U$13,1,IF('Бланк Методички'!N41='Бланк Методички'!$U$14,0,IF('Бланк Методички'!N41='Бланк Методички'!$U$15,-1,IF('Бланк Методички'!N41='Бланк Методички'!$U$16,-2,IF('Бланк Методички'!N41='Бланк Методички'!$U$17,-3,IF('Бланк Методички'!N41='Бланк Методички'!$U$18,-4,)))))))))</f>
        <v>0</v>
      </c>
      <c r="D21" s="19">
        <f>(IF('Бланк Методички'!N54='Бланк Методички'!$U$10,4,IF('Бланк Методички'!N54='Бланк Методички'!$U$11,3,IF('Бланк Методички'!N54='Бланк Методички'!$U$12,2,IF('Бланк Методички'!N54='Бланк Методички'!$U$13,1,IF('Бланк Методички'!N54='Бланк Методички'!$U$14,0,IF('Бланк Методички'!N54='Бланк Методички'!$U$15,-1,IF('Бланк Методички'!N54='Бланк Методички'!$U$16,-2,IF('Бланк Методички'!N54='Бланк Методички'!$U$17,-3,IF('Бланк Методички'!N54='Бланк Методички'!$U$18,-4,))))))))))*-1</f>
        <v>0</v>
      </c>
      <c r="E21" s="19">
        <f>IF('Бланк Методички'!N67='Бланк Методички'!$U$10,4,IF('Бланк Методички'!N67='Бланк Методички'!$U$11,3,IF('Бланк Методички'!N67='Бланк Методички'!$U$12,2,IF('Бланк Методички'!N67='Бланк Методички'!$U$13,1,IF('Бланк Методички'!N67='Бланк Методички'!$U$14,0,IF('Бланк Методички'!N67='Бланк Методички'!$U$15,-1,IF('Бланк Методички'!N67='Бланк Методички'!$U$16,-2,IF('Бланк Методички'!N67='Бланк Методички'!$U$17,-3,IF('Бланк Методички'!N67='Бланк Методички'!$U$18,-4,)))))))))*-1</f>
        <v>0</v>
      </c>
      <c r="F21" s="19">
        <f>IF('Бланк Методички'!N80='Бланк Методички'!$U$10,4,IF('Бланк Методички'!N80='Бланк Методички'!$U$11,3,IF('Бланк Методички'!N80='Бланк Методички'!$U$12,2,IF('Бланк Методички'!N80='Бланк Методички'!$U$13,1,IF('Бланк Методички'!N80='Бланк Методички'!$U$14,0,IF('Бланк Методички'!N80='Бланк Методички'!$U$15,-1,IF('Бланк Методички'!N80='Бланк Методички'!$U$16,-2,IF('Бланк Методички'!N80='Бланк Методички'!$U$17,-3,IF('Бланк Методички'!N80='Бланк Методички'!$U$18,-4,)))))))))*-1</f>
        <v>0</v>
      </c>
      <c r="G21" s="19">
        <f>IF('Бланк Методички'!N93='Бланк Методички'!$U$10,4,IF('Бланк Методички'!N93='Бланк Методички'!$U$11,3,IF('Бланк Методички'!N93='Бланк Методички'!$U$12,2,IF('Бланк Методички'!N93='Бланк Методички'!$U$13,1,IF('Бланк Методички'!N93='Бланк Методички'!$U$14,0,IF('Бланк Методички'!N93='Бланк Методички'!$U$15,-1,IF('Бланк Методички'!N93='Бланк Методички'!$U$16,-2,IF('Бланк Методички'!N93='Бланк Методички'!$U$17,-3,IF('Бланк Методички'!N93='Бланк Методички'!$U$18,-4,)))))))))*-1</f>
        <v>0</v>
      </c>
    </row>
    <row r="22" spans="1:7" ht="15" customHeight="1">
      <c r="A22" s="19">
        <f>(IF('Бланк Методички'!N16='Бланк Методички'!$U$10,4,IF('Бланк Методички'!N16='Бланк Методички'!$U$11,3,IF('Бланк Методички'!N16='Бланк Методички'!$U$12,2,IF('Бланк Методички'!N16='Бланк Методички'!$U$13,1,IF('Бланк Методички'!N16='Бланк Методички'!$U$14,0,IF('Бланк Методички'!N16='Бланк Методички'!$U$15,-1,IF('Бланк Методички'!N16='Бланк Методички'!$U$16,-2,IF('Бланк Методички'!N16='Бланк Методички'!$U$17,-3,IF('Бланк Методички'!N16='Бланк Методички'!$U$18,-4,))))))))))*-1</f>
        <v>0</v>
      </c>
      <c r="B22" s="18">
        <f>IF('Бланк Методички'!N29='Бланк Методички'!$U$10,4,IF('Бланк Методички'!N29='Бланк Методички'!$U$11,3,IF('Бланк Методички'!N29='Бланк Методички'!$U$12,2,IF('Бланк Методички'!N29='Бланк Методички'!$U$13,1,IF('Бланк Методички'!N29='Бланк Методички'!$U$14,0,IF('Бланк Методички'!N29='Бланк Методички'!$U$15,-1,IF('Бланк Методички'!N29='Бланк Методички'!$U$16,-2,IF('Бланк Методички'!N29='Бланк Методички'!$U$17,-3,IF('Бланк Методички'!N29='Бланк Методички'!$U$18,-4,)))))))))</f>
        <v>0</v>
      </c>
      <c r="C22" s="19">
        <f>(IF('Бланк Методички'!N42='Бланк Методички'!$U$10,4,IF('Бланк Методички'!N42='Бланк Методички'!$U$11,3,IF('Бланк Методички'!N42='Бланк Методички'!$U$12,2,IF('Бланк Методички'!N42='Бланк Методички'!$U$13,1,IF('Бланк Методички'!N42='Бланк Методички'!$U$14,0,IF('Бланк Методички'!N42='Бланк Методички'!$U$15,-1,IF('Бланк Методички'!N42='Бланк Методички'!$U$16,-2,IF('Бланк Методички'!N42='Бланк Методички'!$U$17,-3,IF('Бланк Методички'!N42='Бланк Методички'!$U$18,-4,))))))))))*-1</f>
        <v>0</v>
      </c>
      <c r="D22" s="19">
        <f>(IF('Бланк Методички'!N55='Бланк Методички'!$U$10,4,IF('Бланк Методички'!N55='Бланк Методички'!$U$11,3,IF('Бланк Методички'!N55='Бланк Методички'!$U$12,2,IF('Бланк Методички'!N55='Бланк Методички'!$U$13,1,IF('Бланк Методички'!N55='Бланк Методички'!$U$14,0,IF('Бланк Методички'!N55='Бланк Методички'!$U$15,-1,IF('Бланк Методички'!N55='Бланк Методички'!$U$16,-2,IF('Бланк Методички'!N55='Бланк Методички'!$U$17,-3,IF('Бланк Методички'!N55='Бланк Методички'!$U$18,-4,))))))))))*-1</f>
        <v>0</v>
      </c>
      <c r="E22" s="18">
        <f>IF('Бланк Методички'!N68='Бланк Методички'!$U$10,4,IF('Бланк Методички'!N68='Бланк Методички'!$U$11,3,IF('Бланк Методички'!N68='Бланк Методички'!$U$12,2,IF('Бланк Методички'!N68='Бланк Методички'!$U$13,1,IF('Бланк Методички'!N68='Бланк Методички'!$U$14,0,IF('Бланк Методички'!N68='Бланк Методички'!$U$15,-1,IF('Бланк Методички'!N68='Бланк Методички'!$U$16,-2,IF('Бланк Методички'!N68='Бланк Методички'!$U$17,-3,IF('Бланк Методички'!N68='Бланк Методички'!$U$18,-4,)))))))))</f>
        <v>0</v>
      </c>
      <c r="F22" s="19">
        <f>IF('Бланк Методички'!N81='Бланк Методички'!$U$10,4,IF('Бланк Методички'!N81='Бланк Методички'!$U$11,3,IF('Бланк Методички'!N81='Бланк Методички'!$U$12,2,IF('Бланк Методички'!N81='Бланк Методички'!$U$13,1,IF('Бланк Методички'!N81='Бланк Методички'!$U$14,0,IF('Бланк Методички'!N81='Бланк Методички'!$U$15,-1,IF('Бланк Методички'!N81='Бланк Методички'!$U$16,-2,IF('Бланк Методички'!N81='Бланк Методички'!$U$17,-3,IF('Бланк Методички'!N81='Бланк Методички'!$U$18,-4,)))))))))*-1</f>
        <v>0</v>
      </c>
      <c r="G22" s="19">
        <f>IF('Бланк Методички'!N94='Бланк Методички'!$U$10,4,IF('Бланк Методички'!N94='Бланк Методички'!$U$11,3,IF('Бланк Методички'!N94='Бланк Методички'!$U$12,2,IF('Бланк Методички'!N94='Бланк Методички'!$U$13,1,IF('Бланк Методички'!N94='Бланк Методички'!$U$14,0,IF('Бланк Методички'!N94='Бланк Методички'!$U$15,-1,IF('Бланк Методички'!N94='Бланк Методички'!$U$16,-2,IF('Бланк Методички'!N94='Бланк Методички'!$U$17,-3,IF('Бланк Методички'!N94='Бланк Методички'!$U$18,-4,)))))))))*-1</f>
        <v>0</v>
      </c>
    </row>
    <row r="23" spans="1:7" ht="15" customHeight="1">
      <c r="A23" s="19">
        <f>(IF('Бланк Методички'!N17='Бланк Методички'!$U$10,4,IF('Бланк Методички'!N17='Бланк Методички'!$U$11,3,IF('Бланк Методички'!N17='Бланк Методички'!$U$12,2,IF('Бланк Методички'!N17='Бланк Методички'!$U$13,1,IF('Бланк Методички'!N17='Бланк Методички'!$U$14,0,IF('Бланк Методички'!N17='Бланк Методички'!$U$15,-1,IF('Бланк Методички'!N17='Бланк Методички'!$U$16,-2,IF('Бланк Методички'!N17='Бланк Методички'!$U$17,-3,IF('Бланк Методички'!N17='Бланк Методички'!$U$18,-4,))))))))))*-1</f>
        <v>0</v>
      </c>
      <c r="B23" s="19">
        <f>(IF('Бланк Методички'!N30='Бланк Методички'!$U$10,4,IF('Бланк Методички'!N30='Бланк Методички'!$U$11,3,IF('Бланк Методички'!N30='Бланк Методички'!$U$12,2,IF('Бланк Методички'!N30='Бланк Методички'!$U$13,1,IF('Бланк Методички'!N30='Бланк Методички'!$U$14,0,IF('Бланк Методички'!N30='Бланк Методички'!$U$15,-1,IF('Бланк Методички'!N30='Бланк Методички'!$U$16,-2,IF('Бланк Методички'!N30='Бланк Методички'!$U$17,-3,IF('Бланк Методички'!N30='Бланк Методички'!$U$18,-4,))))))))))*-1</f>
        <v>0</v>
      </c>
      <c r="C23" s="19">
        <f>(IF('Бланк Методички'!N43='Бланк Методички'!$U$10,4,IF('Бланк Методички'!N43='Бланк Методички'!$U$11,3,IF('Бланк Методички'!N43='Бланк Методички'!$U$12,2,IF('Бланк Методички'!N43='Бланк Методички'!$U$13,1,IF('Бланк Методички'!N43='Бланк Методички'!$U$14,0,IF('Бланк Методички'!N43='Бланк Методички'!$U$15,-1,IF('Бланк Методички'!N43='Бланк Методички'!$U$16,-2,IF('Бланк Методички'!N43='Бланк Методички'!$U$17,-3,IF('Бланк Методички'!N43='Бланк Методички'!$U$18,-4,))))))))))*-1</f>
        <v>0</v>
      </c>
      <c r="D23" s="18">
        <f>IF('Бланк Методички'!N56='Бланк Методички'!$U$10,4,IF('Бланк Методички'!N56='Бланк Методички'!$U$11,3,IF('Бланк Методички'!N56='Бланк Методички'!$U$12,2,IF('Бланк Методички'!N56='Бланк Методички'!$U$13,1,IF('Бланк Методички'!N56='Бланк Методички'!$U$14,0,IF('Бланк Методички'!N56='Бланк Методички'!$U$15,-1,IF('Бланк Методички'!N56='Бланк Методички'!$U$16,-2,IF('Бланк Методички'!N56='Бланк Методички'!$U$17,-3,IF('Бланк Методички'!N56='Бланк Методички'!$U$18,-4,)))))))))</f>
        <v>0</v>
      </c>
      <c r="E23" s="18">
        <f>IF('Бланк Методички'!N69='Бланк Методички'!$U$10,4,IF('Бланк Методички'!N69='Бланк Методички'!$U$11,3,IF('Бланк Методички'!N69='Бланк Методички'!$U$12,2,IF('Бланк Методички'!N69='Бланк Методички'!$U$13,1,IF('Бланк Методички'!N69='Бланк Методички'!$U$14,0,IF('Бланк Методички'!N69='Бланк Методички'!$U$15,-1,IF('Бланк Методички'!N69='Бланк Методички'!$U$16,-2,IF('Бланк Методички'!N69='Бланк Методички'!$U$17,-3,IF('Бланк Методички'!N69='Бланк Методички'!$U$18,-4,)))))))))</f>
        <v>0</v>
      </c>
      <c r="F23" s="18">
        <f>IF('Бланк Методички'!N82='Бланк Методички'!$U$10,4,IF('Бланк Методички'!N82='Бланк Методички'!$U$11,3,IF('Бланк Методички'!N82='Бланк Методички'!$U$12,2,IF('Бланк Методички'!N82='Бланк Методички'!$U$13,1,IF('Бланк Методички'!N82='Бланк Методички'!$U$14,0,IF('Бланк Методички'!N82='Бланк Методички'!$U$15,-1,IF('Бланк Методички'!N82='Бланк Методички'!$U$16,-2,IF('Бланк Методички'!N82='Бланк Методички'!$U$17,-3,IF('Бланк Методички'!N82='Бланк Методички'!$U$18,-4,)))))))))</f>
        <v>0</v>
      </c>
      <c r="G23" s="19">
        <f>IF('Бланк Методички'!N95='Бланк Методички'!$U$10,4,IF('Бланк Методички'!N95='Бланк Методички'!$U$11,3,IF('Бланк Методички'!N95='Бланк Методички'!$U$12,2,IF('Бланк Методички'!N95='Бланк Методички'!$U$13,1,IF('Бланк Методички'!N95='Бланк Методички'!$U$14,0,IF('Бланк Методички'!N95='Бланк Методички'!$U$15,-1,IF('Бланк Методички'!N95='Бланк Методички'!$U$16,-2,IF('Бланк Методички'!N95='Бланк Методички'!$U$17,-3,IF('Бланк Методички'!N95='Бланк Методички'!$U$18,-4,)))))))))*-1</f>
        <v>0</v>
      </c>
    </row>
    <row r="24" spans="1:7" ht="15" customHeight="1">
      <c r="A24" s="19">
        <f>(IF('Бланк Методички'!N18='Бланк Методички'!$U$10,4,IF('Бланк Методички'!N18='Бланк Методички'!$U$11,3,IF('Бланк Методички'!N18='Бланк Методички'!$U$12,2,IF('Бланк Методички'!N18='Бланк Методички'!$U$13,1,IF('Бланк Методички'!N18='Бланк Методички'!$U$14,0,IF('Бланк Методички'!N18='Бланк Методички'!$U$15,-1,IF('Бланк Методички'!N18='Бланк Методички'!$U$16,-2,IF('Бланк Методички'!N18='Бланк Методички'!$U$17,-3,IF('Бланк Методички'!N18='Бланк Методички'!$U$18,-4,))))))))))*-1</f>
        <v>0</v>
      </c>
      <c r="B24" s="18">
        <f>IF('Бланк Методички'!N31='Бланк Методички'!$U$10,4,IF('Бланк Методички'!N31='Бланк Методички'!$U$11,3,IF('Бланк Методички'!N31='Бланк Методички'!$U$12,2,IF('Бланк Методички'!N31='Бланк Методички'!$U$13,1,IF('Бланк Методички'!N31='Бланк Методички'!$U$14,0,IF('Бланк Методички'!N31='Бланк Методички'!$U$15,-1,IF('Бланк Методички'!N31='Бланк Методички'!$U$16,-2,IF('Бланк Методички'!N31='Бланк Методички'!$U$17,-3,IF('Бланк Методички'!N31='Бланк Методички'!$U$18,-4,)))))))))</f>
        <v>0</v>
      </c>
      <c r="C24" s="18">
        <f>IF('Бланк Методички'!N44='Бланк Методички'!$U$10,4,IF('Бланк Методички'!N44='Бланк Методички'!$U$11,3,IF('Бланк Методички'!N44='Бланк Методички'!$U$12,2,IF('Бланк Методички'!N44='Бланк Методички'!$U$13,1,IF('Бланк Методички'!N44='Бланк Методички'!$U$14,0,IF('Бланк Методички'!N44='Бланк Методички'!$U$15,-1,IF('Бланк Методички'!N44='Бланк Методички'!$U$16,-2,IF('Бланк Методички'!N44='Бланк Методички'!$U$17,-3,IF('Бланк Методички'!N44='Бланк Методички'!$U$18,-4,)))))))))</f>
        <v>0</v>
      </c>
      <c r="D24" s="19">
        <f>(IF('Бланк Методички'!N57='Бланк Методички'!$U$10,4,IF('Бланк Методички'!N57='Бланк Методички'!$U$11,3,IF('Бланк Методички'!N57='Бланк Методички'!$U$12,2,IF('Бланк Методички'!N57='Бланк Методички'!$U$13,1,IF('Бланк Методички'!N57='Бланк Методички'!$U$14,0,IF('Бланк Методички'!N57='Бланк Методички'!$U$15,-1,IF('Бланк Методички'!N57='Бланк Методички'!$U$16,-2,IF('Бланк Методички'!N57='Бланк Методички'!$U$17,-3,IF('Бланк Методички'!N57='Бланк Методички'!$U$18,-4,))))))))))*-1</f>
        <v>0</v>
      </c>
      <c r="E24" s="18">
        <f>IF('Бланк Методички'!N70='Бланк Методички'!$U$10,4,IF('Бланк Методички'!N70='Бланк Методички'!$U$11,3,IF('Бланк Методички'!N70='Бланк Методички'!$U$12,2,IF('Бланк Методички'!N70='Бланк Методички'!$U$13,1,IF('Бланк Методички'!N70='Бланк Методички'!$U$14,0,IF('Бланк Методички'!N70='Бланк Методички'!$U$15,-1,IF('Бланк Методички'!N70='Бланк Методички'!$U$16,-2,IF('Бланк Методички'!N70='Бланк Методички'!$U$17,-3,IF('Бланк Методички'!N70='Бланк Методички'!$U$18,-4,)))))))))</f>
        <v>0</v>
      </c>
      <c r="F24" s="19">
        <f>IF('Бланк Методички'!N83='Бланк Методички'!$U$10,4,IF('Бланк Методички'!N83='Бланк Методички'!$U$11,3,IF('Бланк Методички'!N83='Бланк Методички'!$U$12,2,IF('Бланк Методички'!N83='Бланк Методички'!$U$13,1,IF('Бланк Методички'!N83='Бланк Методички'!$U$14,0,IF('Бланк Методички'!N83='Бланк Методички'!$U$15,-1,IF('Бланк Методички'!N83='Бланк Методички'!$U$16,-2,IF('Бланк Методички'!N83='Бланк Методички'!$U$17,-3,IF('Бланк Методички'!N83='Бланк Методички'!$U$18,-4,)))))))))*-1</f>
        <v>0</v>
      </c>
      <c r="G24" s="19">
        <f>IF('Бланк Методички'!N96='Бланк Методички'!$U$10,4,IF('Бланк Методички'!N96='Бланк Методички'!$U$11,3,IF('Бланк Методички'!N96='Бланк Методички'!$U$12,2,IF('Бланк Методички'!N96='Бланк Методички'!$U$13,1,IF('Бланк Методички'!N96='Бланк Методички'!$U$14,0,IF('Бланк Методички'!N96='Бланк Методички'!$U$15,-1,IF('Бланк Методички'!N96='Бланк Методички'!$U$16,-2,IF('Бланк Методички'!N96='Бланк Методички'!$U$17,-3,IF('Бланк Методички'!N96='Бланк Методички'!$U$18,-4,)))))))))*-1</f>
        <v>0</v>
      </c>
    </row>
    <row r="25" spans="1:7" ht="15" customHeight="1">
      <c r="A25" s="18">
        <f>IF('Бланк Методички'!N19='Бланк Методички'!$U$10,4,IF('Бланк Методички'!N19='Бланк Методички'!$U$11,3,IF('Бланк Методички'!N19='Бланк Методички'!$U$12,2,IF('Бланк Методички'!N19='Бланк Методички'!$U$13,1,IF('Бланк Методички'!N19='Бланк Методички'!$U$14,0,IF('Бланк Методички'!N19='Бланк Методички'!$U$15,-1,IF('Бланк Методички'!N19='Бланк Методички'!$U$16,-2,IF('Бланк Методички'!N19='Бланк Методички'!$U$17,-3,IF('Бланк Методички'!N19='Бланк Методички'!$U$18,-4,)))))))))</f>
        <v>0</v>
      </c>
      <c r="B25" s="19">
        <f>(IF('Бланк Методички'!N32='Бланк Методички'!$U$10,4,IF('Бланк Методички'!N32='Бланк Методички'!$U$11,3,IF('Бланк Методички'!N32='Бланк Методички'!$U$12,2,IF('Бланк Методички'!N32='Бланк Методички'!$U$13,1,IF('Бланк Методички'!N32='Бланк Методички'!$U$14,0,IF('Бланк Методички'!N32='Бланк Методички'!$U$15,-1,IF('Бланк Методички'!N32='Бланк Методички'!$U$16,-2,IF('Бланк Методички'!N32='Бланк Методички'!$U$17,-3,IF('Бланк Методички'!N32='Бланк Методички'!$U$18,-4,))))))))))*-1</f>
        <v>0</v>
      </c>
      <c r="C25" s="19">
        <f>(IF('Бланк Методички'!N45='Бланк Методички'!$U$10,4,IF('Бланк Методички'!N45='Бланк Методички'!$U$11,3,IF('Бланк Методички'!N45='Бланк Методички'!$U$12,2,IF('Бланк Методички'!N45='Бланк Методички'!$U$13,1,IF('Бланк Методички'!N45='Бланк Методички'!$U$14,0,IF('Бланк Методички'!N45='Бланк Методички'!$U$15,-1,IF('Бланк Методички'!N45='Бланк Методички'!$U$16,-2,IF('Бланк Методички'!N45='Бланк Методички'!$U$17,-3,IF('Бланк Методички'!N45='Бланк Методички'!$U$18,-4,))))))))))*-1</f>
        <v>0</v>
      </c>
      <c r="D25" s="19">
        <f>(IF('Бланк Методички'!N58='Бланк Методички'!$U$10,4,IF('Бланк Методички'!N58='Бланк Методички'!$U$11,3,IF('Бланк Методички'!N58='Бланк Методички'!$U$12,2,IF('Бланк Методички'!N58='Бланк Методички'!$U$13,1,IF('Бланк Методички'!N58='Бланк Методички'!$U$14,0,IF('Бланк Методички'!N58='Бланк Методички'!$U$15,-1,IF('Бланк Методички'!N58='Бланк Методички'!$U$16,-2,IF('Бланк Методички'!N58='Бланк Методички'!$U$17,-3,IF('Бланк Методички'!N58='Бланк Методички'!$U$18,-4,))))))))))*-1</f>
        <v>0</v>
      </c>
      <c r="E25" s="19">
        <f>IF('Бланк Методички'!N71='Бланк Методички'!$U$10,4,IF('Бланк Методички'!N71='Бланк Методички'!$U$11,3,IF('Бланк Методички'!N71='Бланк Методички'!$U$12,2,IF('Бланк Методички'!N71='Бланк Методички'!$U$13,1,IF('Бланк Методички'!N71='Бланк Методички'!$U$14,0,IF('Бланк Методички'!N71='Бланк Методички'!$U$15,-1,IF('Бланк Методички'!N71='Бланк Методички'!$U$16,-2,IF('Бланк Методички'!N71='Бланк Методички'!$U$17,-3,IF('Бланк Методички'!N71='Бланк Методички'!$U$18,-4,)))))))))*-1</f>
        <v>0</v>
      </c>
      <c r="F25" s="19">
        <f>IF('Бланк Методички'!N84='Бланк Методички'!$U$10,4,IF('Бланк Методички'!N84='Бланк Методички'!$U$11,3,IF('Бланк Методички'!N84='Бланк Методички'!$U$12,2,IF('Бланк Методички'!N84='Бланк Методички'!$U$13,1,IF('Бланк Методички'!N84='Бланк Методички'!$U$14,0,IF('Бланк Методички'!N84='Бланк Методички'!$U$15,-1,IF('Бланк Методички'!N84='Бланк Методички'!$U$16,-2,IF('Бланк Методички'!N84='Бланк Методички'!$U$17,-3,IF('Бланк Методички'!N84='Бланк Методички'!$U$18,-4,)))))))))*-1</f>
        <v>0</v>
      </c>
      <c r="G25" s="19">
        <f>IF('Бланк Методички'!N97='Бланк Методички'!$U$10,4,IF('Бланк Методички'!N97='Бланк Методички'!$U$11,3,IF('Бланк Методички'!N97='Бланк Методички'!$U$12,2,IF('Бланк Методички'!N97='Бланк Методички'!$U$13,1,IF('Бланк Методички'!N97='Бланк Методички'!$U$14,0,IF('Бланк Методички'!N97='Бланк Методички'!$U$15,-1,IF('Бланк Методички'!N97='Бланк Методички'!$U$16,-2,IF('Бланк Методички'!N97='Бланк Методички'!$U$17,-3,IF('Бланк Методички'!N97='Бланк Методички'!$U$18,-4,)))))))))*-1</f>
        <v>0</v>
      </c>
    </row>
    <row r="26" spans="1:7" ht="15" customHeight="1">
      <c r="A26" s="18">
        <f>IF('Бланк Методички'!N20='Бланк Методички'!$U$10,4,IF('Бланк Методички'!N20='Бланк Методички'!$U$11,3,IF('Бланк Методички'!N20='Бланк Методички'!$U$12,2,IF('Бланк Методички'!N20='Бланк Методички'!$U$13,1,IF('Бланк Методички'!N20='Бланк Методички'!$U$14,0,IF('Бланк Методички'!N20='Бланк Методички'!$U$15,-1,IF('Бланк Методички'!N20='Бланк Методички'!$U$16,-2,IF('Бланк Методички'!N20='Бланк Методички'!$U$17,-3,IF('Бланк Методички'!N20='Бланк Методички'!$U$18,-4,)))))))))</f>
        <v>0</v>
      </c>
      <c r="B26" s="19">
        <f>(IF('Бланк Методички'!N33='Бланк Методички'!$U$10,4,IF('Бланк Методички'!N33='Бланк Методички'!$U$11,3,IF('Бланк Методички'!N33='Бланк Методички'!$U$12,2,IF('Бланк Методички'!N33='Бланк Методички'!$U$13,1,IF('Бланк Методички'!N33='Бланк Методички'!$U$14,0,IF('Бланк Методички'!N33='Бланк Методички'!$U$15,-1,IF('Бланк Методички'!N33='Бланк Методички'!$U$16,-2,IF('Бланк Методички'!N33='Бланк Методички'!$U$17,-3,IF('Бланк Методички'!N33='Бланк Методички'!$U$18,-4,))))))))))*-1</f>
        <v>0</v>
      </c>
      <c r="C26" s="19">
        <f>(IF('Бланк Методички'!N46='Бланк Методички'!$U$10,4,IF('Бланк Методички'!N46='Бланк Методички'!$U$11,3,IF('Бланк Методички'!N46='Бланк Методички'!$U$12,2,IF('Бланк Методички'!N46='Бланк Методички'!$U$13,1,IF('Бланк Методички'!N46='Бланк Методички'!$U$14,0,IF('Бланк Методички'!N46='Бланк Методички'!$U$15,-1,IF('Бланк Методички'!N46='Бланк Методички'!$U$16,-2,IF('Бланк Методички'!N46='Бланк Методички'!$U$17,-3,IF('Бланк Методички'!N46='Бланк Методички'!$U$18,-4,))))))))))*-1</f>
        <v>0</v>
      </c>
      <c r="D26" s="18">
        <f>IF('Бланк Методички'!N59='Бланк Методички'!$U$10,4,IF('Бланк Методички'!N59='Бланк Методички'!$U$11,3,IF('Бланк Методички'!N59='Бланк Методички'!$U$12,2,IF('Бланк Методички'!N59='Бланк Методички'!$U$13,1,IF('Бланк Методички'!N59='Бланк Методички'!$U$14,0,IF('Бланк Методички'!N59='Бланк Методички'!$U$15,-1,IF('Бланк Методички'!N59='Бланк Методички'!$U$16,-2,IF('Бланк Методички'!N59='Бланк Методички'!$U$17,-3,IF('Бланк Методички'!N59='Бланк Методички'!$U$18,-4,)))))))))</f>
        <v>0</v>
      </c>
      <c r="E26" s="18">
        <f>IF('Бланк Методички'!N72='Бланк Методички'!$U$10,4,IF('Бланк Методички'!N72='Бланк Методички'!$U$11,3,IF('Бланк Методички'!N72='Бланк Методички'!$U$12,2,IF('Бланк Методички'!N72='Бланк Методички'!$U$13,1,IF('Бланк Методички'!N72='Бланк Методички'!$U$14,0,IF('Бланк Методички'!N72='Бланк Методички'!$U$15,-1,IF('Бланк Методички'!N72='Бланк Методички'!$U$16,-2,IF('Бланк Методички'!N72='Бланк Методички'!$U$17,-3,IF('Бланк Методички'!N72='Бланк Методички'!$U$18,-4,)))))))))</f>
        <v>0</v>
      </c>
      <c r="F26" s="19">
        <f>IF('Бланк Методички'!N85='Бланк Методички'!$U$10,4,IF('Бланк Методички'!N85='Бланк Методички'!$U$11,3,IF('Бланк Методички'!N85='Бланк Методички'!$U$12,2,IF('Бланк Методички'!N85='Бланк Методички'!$U$13,1,IF('Бланк Методички'!N85='Бланк Методички'!$U$14,0,IF('Бланк Методички'!N85='Бланк Методички'!$U$15,-1,IF('Бланк Методички'!N85='Бланк Методички'!$U$16,-2,IF('Бланк Методички'!N85='Бланк Методички'!$U$17,-3,IF('Бланк Методички'!N85='Бланк Методички'!$U$18,-4,)))))))))*-1</f>
        <v>0</v>
      </c>
      <c r="G26" s="19">
        <f>IF('Бланк Методички'!N98='Бланк Методички'!$U$10,4,IF('Бланк Методички'!N98='Бланк Методички'!$U$11,3,IF('Бланк Методички'!N98='Бланк Методички'!$U$12,2,IF('Бланк Методички'!N98='Бланк Методички'!$U$13,1,IF('Бланк Методички'!N98='Бланк Методички'!$U$14,0,IF('Бланк Методички'!N98='Бланк Методички'!$U$15,-1,IF('Бланк Методички'!N98='Бланк Методички'!$U$16,-2,IF('Бланк Методички'!N98='Бланк Методички'!$U$17,-3,IF('Бланк Методички'!N98='Бланк Методички'!$U$18,-4,)))))))))*-1</f>
        <v>0</v>
      </c>
    </row>
    <row r="27" spans="1:7" ht="15" customHeight="1">
      <c r="A27" s="19">
        <f>(IF('Бланк Методички'!N21='Бланк Методички'!$U$10,4,IF('Бланк Методички'!N21='Бланк Методички'!$U$11,3,IF('Бланк Методички'!N21='Бланк Методички'!$U$12,2,IF('Бланк Методички'!N21='Бланк Методички'!$U$13,1,IF('Бланк Методички'!N21='Бланк Методички'!$U$14,0,IF('Бланк Методички'!N21='Бланк Методички'!$U$15,-1,IF('Бланк Методички'!N21='Бланк Методички'!$U$16,-2,IF('Бланк Методички'!N21='Бланк Методички'!$U$17,-3,IF('Бланк Методички'!N21='Бланк Методички'!$U$18,-4,))))))))))*-1</f>
        <v>0</v>
      </c>
      <c r="B27" s="19">
        <f>(IF('Бланк Методички'!N34='Бланк Методички'!$U$10,4,IF('Бланк Методички'!N34='Бланк Методички'!$U$11,3,IF('Бланк Методички'!N34='Бланк Методички'!$U$12,2,IF('Бланк Методички'!N34='Бланк Методички'!$U$13,1,IF('Бланк Методички'!N34='Бланк Методички'!$U$14,0,IF('Бланк Методички'!N34='Бланк Методички'!$U$15,-1,IF('Бланк Методички'!N34='Бланк Методички'!$U$16,-2,IF('Бланк Методички'!N34='Бланк Методички'!$U$17,-3,IF('Бланк Методички'!N34='Бланк Методички'!$U$18,-4,))))))))))*-1</f>
        <v>0</v>
      </c>
      <c r="C27" s="19">
        <f>(IF('Бланк Методички'!N47='Бланк Методички'!$U$10,4,IF('Бланк Методички'!N47='Бланк Методички'!$U$11,3,IF('Бланк Методички'!N47='Бланк Методички'!$U$12,2,IF('Бланк Методички'!N47='Бланк Методички'!$U$13,1,IF('Бланк Методички'!N47='Бланк Методички'!$U$14,0,IF('Бланк Методички'!N47='Бланк Методички'!$U$15,-1,IF('Бланк Методички'!N47='Бланк Методички'!$U$16,-2,IF('Бланк Методички'!N47='Бланк Методички'!$U$17,-3,IF('Бланк Методички'!N47='Бланк Методички'!$U$18,-4,))))))))))*-1</f>
        <v>0</v>
      </c>
      <c r="D27" s="19">
        <f>(IF('Бланк Методички'!N60='Бланк Методички'!$U$10,4,IF('Бланк Методички'!N60='Бланк Методички'!$U$11,3,IF('Бланк Методички'!N60='Бланк Методички'!$U$12,2,IF('Бланк Методички'!N60='Бланк Методички'!$U$13,1,IF('Бланк Методички'!N60='Бланк Методички'!$U$14,0,IF('Бланк Методички'!N60='Бланк Методички'!$U$15,-1,IF('Бланк Методички'!N60='Бланк Методички'!$U$16,-2,IF('Бланк Методички'!N60='Бланк Методички'!$U$17,-3,IF('Бланк Методички'!N60='Бланк Методички'!$U$18,-4,))))))))))*-1</f>
        <v>0</v>
      </c>
      <c r="E27" s="19">
        <f>IF('Бланк Методички'!N73='Бланк Методички'!$U$10,4,IF('Бланк Методички'!N73='Бланк Методички'!$U$11,3,IF('Бланк Методички'!N73='Бланк Методички'!$U$12,2,IF('Бланк Методички'!N73='Бланк Методички'!$U$13,1,IF('Бланк Методички'!N73='Бланк Методички'!$U$14,0,IF('Бланк Методички'!N73='Бланк Методички'!$U$15,-1,IF('Бланк Методички'!N73='Бланк Методички'!$U$16,-2,IF('Бланк Методички'!N73='Бланк Методички'!$U$17,-3,IF('Бланк Методички'!N73='Бланк Методички'!$U$18,-4,)))))))))*-1</f>
        <v>0</v>
      </c>
      <c r="F27" s="18">
        <f>IF('Бланк Методички'!N86='Бланк Методички'!$U$10,4,IF('Бланк Методички'!N86='Бланк Методички'!$U$11,3,IF('Бланк Методички'!N86='Бланк Методички'!$U$12,2,IF('Бланк Методички'!N86='Бланк Методички'!$U$13,1,IF('Бланк Методички'!N86='Бланк Методички'!$U$14,0,IF('Бланк Методички'!N86='Бланк Методички'!$U$15,-1,IF('Бланк Методички'!N86='Бланк Методички'!$U$16,-2,IF('Бланк Методички'!N86='Бланк Методички'!$U$17,-3,IF('Бланк Методички'!N86='Бланк Методички'!$U$18,-4,)))))))))</f>
        <v>0</v>
      </c>
      <c r="G27" s="19">
        <f>IF('Бланк Методички'!N99='Бланк Методички'!$U$10,4,IF('Бланк Методички'!N99='Бланк Методички'!$U$11,3,IF('Бланк Методички'!N99='Бланк Методички'!$U$12,2,IF('Бланк Методички'!N99='Бланк Методички'!$U$13,1,IF('Бланк Методички'!N99='Бланк Методички'!$U$14,0,IF('Бланк Методички'!N99='Бланк Методички'!$U$15,-1,IF('Бланк Методички'!N99='Бланк Методички'!$U$16,-2,IF('Бланк Методички'!N99='Бланк Методички'!$U$17,-3,IF('Бланк Методички'!N99='Бланк Методички'!$U$18,-4,)))))))))*-1</f>
        <v>0</v>
      </c>
    </row>
    <row r="28" spans="1:7" ht="15" customHeight="1">
      <c r="A28" s="18">
        <f>IF('Бланк Методички'!N22='Бланк Методички'!$U$10,4,IF('Бланк Методички'!N22='Бланк Методички'!$U$11,3,IF('Бланк Методички'!N22='Бланк Методички'!$U$12,2,IF('Бланк Методички'!N22='Бланк Методички'!$U$13,1,IF('Бланк Методички'!N22='Бланк Методички'!$U$14,0,IF('Бланк Методички'!N22='Бланк Методички'!$U$15,-1,IF('Бланк Методички'!N22='Бланк Методички'!$U$16,-2,IF('Бланк Методички'!N22='Бланк Методички'!$U$17,-3,IF('Бланк Методички'!N22='Бланк Методички'!$U$18,-4,)))))))))</f>
        <v>0</v>
      </c>
      <c r="B28" s="18">
        <f>IF('Бланк Методички'!N35='Бланк Методички'!$U$10,4,IF('Бланк Методички'!N35='Бланк Методички'!$U$11,3,IF('Бланк Методички'!N35='Бланк Методички'!$U$12,2,IF('Бланк Методички'!N35='Бланк Методички'!$U$13,1,IF('Бланк Методички'!N35='Бланк Методички'!$U$14,0,IF('Бланк Методички'!N35='Бланк Методички'!$U$15,-1,IF('Бланк Методички'!N35='Бланк Методички'!$U$16,-2,IF('Бланк Методички'!N35='Бланк Методички'!$U$17,-3,IF('Бланк Методички'!N35='Бланк Методички'!$U$18,-4,)))))))))</f>
        <v>0</v>
      </c>
      <c r="C28" s="18">
        <f>IF('Бланк Методички'!N48='Бланк Методички'!$U$10,4,IF('Бланк Методички'!N48='Бланк Методички'!$U$11,3,IF('Бланк Методички'!N48='Бланк Методички'!$U$12,2,IF('Бланк Методички'!N48='Бланк Методички'!$U$13,1,IF('Бланк Методички'!N48='Бланк Методички'!$U$14,0,IF('Бланк Методички'!N48='Бланк Методички'!$U$15,-1,IF('Бланк Методички'!N48='Бланк Методички'!$U$16,-2,IF('Бланк Методички'!N48='Бланк Методички'!$U$17,-3,IF('Бланк Методички'!N48='Бланк Методички'!$U$18,-4,)))))))))</f>
        <v>0</v>
      </c>
      <c r="D28" s="18">
        <f>IF('Бланк Методички'!N61='Бланк Методички'!$U$10,4,IF('Бланк Методички'!N61='Бланк Методички'!$U$11,3,IF('Бланк Методички'!N61='Бланк Методички'!$U$12,2,IF('Бланк Методички'!N61='Бланк Методички'!$U$13,1,IF('Бланк Методички'!N61='Бланк Методички'!$U$14,0,IF('Бланк Методички'!N61='Бланк Методички'!$U$15,-1,IF('Бланк Методички'!N61='Бланк Методички'!$U$16,-2,IF('Бланк Методички'!N61='Бланк Методички'!$U$17,-3,IF('Бланк Методички'!N61='Бланк Методички'!$U$18,-4,)))))))))</f>
        <v>0</v>
      </c>
      <c r="E28" s="19">
        <f>IF('Бланк Методички'!N74='Бланк Методички'!$U$10,4,IF('Бланк Методички'!N74='Бланк Методички'!$U$11,3,IF('Бланк Методички'!N74='Бланк Методички'!$U$12,2,IF('Бланк Методички'!N74='Бланк Методички'!$U$13,1,IF('Бланк Методички'!N74='Бланк Методички'!$U$14,0,IF('Бланк Методички'!N74='Бланк Методички'!$U$15,-1,IF('Бланк Методички'!N74='Бланк Методички'!$U$16,-2,IF('Бланк Методички'!N74='Бланк Методички'!$U$17,-3,IF('Бланк Методички'!N74='Бланк Методички'!$U$18,-4,)))))))))*-1</f>
        <v>0</v>
      </c>
      <c r="F28" s="19">
        <f>IF('Бланк Методички'!N87='Бланк Методички'!$U$10,4,IF('Бланк Методички'!N87='Бланк Методички'!$U$11,3,IF('Бланк Методички'!N87='Бланк Методички'!$U$12,2,IF('Бланк Методички'!N87='Бланк Методички'!$U$13,1,IF('Бланк Методички'!N87='Бланк Методички'!$U$14,0,IF('Бланк Методички'!N87='Бланк Методички'!$U$15,-1,IF('Бланк Методички'!N87='Бланк Методички'!$U$16,-2,IF('Бланк Методички'!N87='Бланк Методички'!$U$17,-3,IF('Бланк Методички'!N87='Бланк Методички'!$U$18,-4,)))))))))*-1</f>
        <v>0</v>
      </c>
      <c r="G28" s="18">
        <f>IF('Бланк Методички'!N100='Бланк Методички'!$U$10,4,IF('Бланк Методички'!N100='Бланк Методички'!$U$11,3,IF('Бланк Методички'!N100='Бланк Методички'!$U$12,2,IF('Бланк Методички'!N100='Бланк Методички'!$U$13,1,IF('Бланк Методички'!N100='Бланк Методички'!$U$14,0,IF('Бланк Методички'!N100='Бланк Методички'!$U$15,-1,IF('Бланк Методички'!N100='Бланк Методички'!$U$16,-2,IF('Бланк Методички'!N100='Бланк Методички'!$U$17,-3,IF('Бланк Методички'!N100='Бланк Методички'!$U$18,-4,)))))))))</f>
        <v>0</v>
      </c>
    </row>
    <row r="29" spans="1:7" ht="15" customHeight="1"/>
    <row r="30" spans="1:7" ht="15" customHeight="1"/>
    <row r="31" spans="1:7" ht="15" customHeight="1"/>
    <row r="32" spans="1:7" ht="15" customHeight="1"/>
    <row r="33" ht="15" customHeight="1"/>
    <row r="34" ht="15" customHeight="1"/>
    <row r="35" ht="15" customHeight="1"/>
  </sheetData>
  <mergeCells count="14">
    <mergeCell ref="O11:Q11"/>
    <mergeCell ref="O12:Q12"/>
    <mergeCell ref="O13:Q13"/>
    <mergeCell ref="O14:Q14"/>
    <mergeCell ref="O6:Q6"/>
    <mergeCell ref="O7:Q7"/>
    <mergeCell ref="O8:Q8"/>
    <mergeCell ref="O9:Q9"/>
    <mergeCell ref="O10:Q10"/>
    <mergeCell ref="A1:G1"/>
    <mergeCell ref="O2:Q2"/>
    <mergeCell ref="O3:Q3"/>
    <mergeCell ref="O4:Q4"/>
    <mergeCell ref="O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N80"/>
  <sheetViews>
    <sheetView zoomScale="115" zoomScaleNormal="115" workbookViewId="0">
      <selection activeCell="G40" sqref="G40:J40"/>
    </sheetView>
  </sheetViews>
  <sheetFormatPr defaultRowHeight="15"/>
  <cols>
    <col min="1" max="1" width="11" customWidth="1"/>
    <col min="9" max="9" width="12.28515625" customWidth="1"/>
  </cols>
  <sheetData>
    <row r="1" spans="1:14" ht="44.25" customHeight="1">
      <c r="A1" s="49" t="s">
        <v>10</v>
      </c>
      <c r="B1" s="49"/>
      <c r="C1" s="49"/>
      <c r="D1" s="49"/>
      <c r="E1" s="49"/>
      <c r="F1" s="49"/>
      <c r="G1" s="49"/>
      <c r="H1" s="49"/>
      <c r="I1" s="49"/>
      <c r="J1" s="49"/>
    </row>
    <row r="2" spans="1:14" ht="15" customHeight="1">
      <c r="A2" s="7"/>
      <c r="B2" s="7"/>
      <c r="C2" s="7"/>
      <c r="D2" s="7"/>
      <c r="E2" s="7"/>
      <c r="F2" s="7"/>
      <c r="G2" s="7"/>
      <c r="H2" s="7"/>
      <c r="I2" s="7"/>
    </row>
    <row r="3" spans="1:14" ht="18" customHeight="1">
      <c r="A3" s="24" t="s">
        <v>3</v>
      </c>
      <c r="B3" s="50" t="str">
        <f>PROPER('Бланк Методички'!D2)</f>
        <v/>
      </c>
      <c r="C3" s="50"/>
      <c r="D3" s="50"/>
      <c r="E3" s="50"/>
      <c r="F3" s="50"/>
      <c r="G3" s="50"/>
      <c r="H3" s="24" t="s">
        <v>2</v>
      </c>
      <c r="I3" s="51">
        <f>'Бланк Методички'!M2</f>
        <v>0</v>
      </c>
      <c r="J3" s="51"/>
      <c r="K3" s="6"/>
      <c r="L3" s="6"/>
      <c r="M3" s="3"/>
      <c r="N3" s="3"/>
    </row>
    <row r="4" spans="1:14" ht="18" customHeight="1">
      <c r="A4" s="24" t="s">
        <v>1</v>
      </c>
      <c r="B4" s="50" t="str">
        <f>CONCATENATE('Бланк Методички'!D3, " лет")</f>
        <v xml:space="preserve"> лет</v>
      </c>
      <c r="C4" s="50"/>
      <c r="D4" s="50"/>
      <c r="E4" s="50"/>
      <c r="F4" s="50"/>
      <c r="G4" s="50"/>
      <c r="H4" s="24" t="s">
        <v>4</v>
      </c>
      <c r="I4" s="52">
        <f ca="1">TODAY()</f>
        <v>44727</v>
      </c>
      <c r="J4" s="50"/>
      <c r="K4" s="3"/>
      <c r="L4" s="4"/>
      <c r="M4" s="4"/>
      <c r="N4" s="4"/>
    </row>
    <row r="5" spans="1:14" ht="15" customHeight="1">
      <c r="A5" s="8"/>
      <c r="B5" s="8"/>
      <c r="C5" s="8"/>
      <c r="D5" s="8"/>
      <c r="E5" s="8"/>
      <c r="F5" s="8"/>
      <c r="G5" s="8"/>
      <c r="H5" s="8"/>
      <c r="I5" s="8"/>
      <c r="J5" s="5"/>
    </row>
    <row r="6" spans="1:14" ht="20.100000000000001" customHeight="1">
      <c r="A6" s="48" t="str">
        <f>IF('Обработка результатов'!N15=0,"Введите ответы",CONCATENATE("Отношение к семье: ",'Обработка результатов'!N2," (",'Обработка результатов'!O2," )"))</f>
        <v>Введите ответы</v>
      </c>
      <c r="B6" s="48"/>
      <c r="C6" s="48"/>
      <c r="D6" s="48"/>
      <c r="E6" s="48"/>
      <c r="F6" s="48"/>
      <c r="G6" s="48"/>
      <c r="H6" s="48"/>
      <c r="I6" s="48"/>
      <c r="J6" s="48"/>
    </row>
    <row r="7" spans="1:14" ht="20.100000000000001" customHeight="1">
      <c r="A7" s="47" t="str">
        <f>IF('Обработка результатов'!N15=0,"Введите ответы",CONCATENATE("Отношение к Отечеству: ",'Обработка результатов'!N3," (",'Обработка результатов'!O3," )"))</f>
        <v>Введите ответы</v>
      </c>
      <c r="B7" s="47"/>
      <c r="C7" s="47"/>
      <c r="D7" s="47"/>
      <c r="E7" s="47"/>
      <c r="F7" s="47"/>
      <c r="G7" s="47"/>
      <c r="H7" s="47"/>
      <c r="I7" s="47"/>
      <c r="J7" s="47"/>
    </row>
    <row r="8" spans="1:14" ht="20.100000000000001" customHeight="1">
      <c r="A8" s="47" t="str">
        <f>IF('Обработка результатов'!N15=0,"Введите ответы",CONCATENATE("Отношение к Земле (природе): ",'Обработка результатов'!N4," (",'Обработка результатов'!O4," )"))</f>
        <v>Введите ответы</v>
      </c>
      <c r="B8" s="47"/>
      <c r="C8" s="47"/>
      <c r="D8" s="47"/>
      <c r="E8" s="47"/>
      <c r="F8" s="47"/>
      <c r="G8" s="47"/>
      <c r="H8" s="47"/>
      <c r="I8" s="47"/>
      <c r="J8" s="47"/>
    </row>
    <row r="9" spans="1:14" ht="20.100000000000001" customHeight="1">
      <c r="A9" s="47" t="str">
        <f>IF('Обработка результатов'!N15=0,"Введите ответы",CONCATENATE("Отношение к миру: ",'Обработка результатов'!N5," (",'Обработка результатов'!O5," )"))</f>
        <v>Введите ответы</v>
      </c>
      <c r="B9" s="47"/>
      <c r="C9" s="47"/>
      <c r="D9" s="47"/>
      <c r="E9" s="47"/>
      <c r="F9" s="47"/>
      <c r="G9" s="47"/>
      <c r="H9" s="47"/>
      <c r="I9" s="47"/>
      <c r="J9" s="47"/>
      <c r="K9" s="2"/>
    </row>
    <row r="10" spans="1:14" ht="20.100000000000001" customHeight="1">
      <c r="A10" s="47" t="str">
        <f>IF('Обработка результатов'!N15=0,"Введите ответы",CONCATENATE("Отношение к труду: ",'Обработка результатов'!N6," (",'Обработка результатов'!O6," )"))</f>
        <v>Введите ответы</v>
      </c>
      <c r="B10" s="47"/>
      <c r="C10" s="47"/>
      <c r="D10" s="47"/>
      <c r="E10" s="47"/>
      <c r="F10" s="47"/>
      <c r="G10" s="47"/>
      <c r="H10" s="47"/>
      <c r="I10" s="47"/>
      <c r="J10" s="47"/>
    </row>
    <row r="11" spans="1:14" ht="20.100000000000001" customHeight="1">
      <c r="A11" s="47" t="str">
        <f>IF('Обработка результатов'!N15=0,"Введите ответы",CONCATENATE("Отношение к культуре: ",'Обработка результатов'!N7," (",'Обработка результатов'!O7," )"))</f>
        <v>Введите ответы</v>
      </c>
      <c r="B11" s="47"/>
      <c r="C11" s="47"/>
      <c r="D11" s="47"/>
      <c r="E11" s="47"/>
      <c r="F11" s="47"/>
      <c r="G11" s="47"/>
      <c r="H11" s="47"/>
      <c r="I11" s="47"/>
      <c r="J11" s="47"/>
    </row>
    <row r="12" spans="1:14" ht="20.100000000000001" customHeight="1">
      <c r="A12" s="47" t="str">
        <f>IF('Обработка результатов'!N15=0,"Введите ответы",CONCATENATE("Отношение к знаниям: ",'Обработка результатов'!N8," (",'Обработка результатов'!O8," )"))</f>
        <v>Введите ответы</v>
      </c>
      <c r="B12" s="47"/>
      <c r="C12" s="47"/>
      <c r="D12" s="47"/>
      <c r="E12" s="47"/>
      <c r="F12" s="47"/>
      <c r="G12" s="47"/>
      <c r="H12" s="47"/>
      <c r="I12" s="47"/>
      <c r="J12" s="47"/>
    </row>
    <row r="13" spans="1:14" ht="20.100000000000001" customHeight="1">
      <c r="A13" s="47" t="str">
        <f>IF('Обработка результатов'!N15=0,"Введите ответы",CONCATENATE("Отношение подростка к человеку как таковому: ",'Обработка результатов'!N9," (",'Обработка результатов'!O9," )"))</f>
        <v>Введите ответы</v>
      </c>
      <c r="B13" s="47"/>
      <c r="C13" s="47"/>
      <c r="D13" s="47"/>
      <c r="E13" s="47"/>
      <c r="F13" s="47"/>
      <c r="G13" s="47"/>
      <c r="H13" s="47"/>
      <c r="I13" s="47"/>
      <c r="J13" s="47"/>
    </row>
    <row r="14" spans="1:14" ht="20.100000000000001" customHeight="1">
      <c r="A14" s="47" t="str">
        <f>IF('Обработка результатов'!N15=0,"Введите ответы",CONCATENATE("Отношение подростка к человеку как другому: ",'Обработка результатов'!N10," (",'Обработка результатов'!O10," )"))</f>
        <v>Введите ответы</v>
      </c>
      <c r="B14" s="47"/>
      <c r="C14" s="47"/>
      <c r="D14" s="47"/>
      <c r="E14" s="47"/>
      <c r="F14" s="47"/>
      <c r="G14" s="47"/>
      <c r="H14" s="47"/>
      <c r="I14" s="47"/>
      <c r="J14" s="47"/>
    </row>
    <row r="15" spans="1:14" ht="20.100000000000001" customHeight="1">
      <c r="A15" s="47" t="str">
        <f>IF('Обработка результатов'!N15=0,"Введите ответы",CONCATENATE("Отношение подростка к человеку как Иному: ",'Обработка результатов'!N11," (",'Обработка результатов'!O11," )"))</f>
        <v>Введите ответы</v>
      </c>
      <c r="B15" s="47"/>
      <c r="C15" s="47"/>
      <c r="D15" s="47"/>
      <c r="E15" s="47"/>
      <c r="F15" s="47"/>
      <c r="G15" s="47"/>
      <c r="H15" s="47"/>
      <c r="I15" s="47"/>
      <c r="J15" s="47"/>
    </row>
    <row r="16" spans="1:14" ht="20.100000000000001" customHeight="1">
      <c r="A16" s="47" t="str">
        <f>IF('Обработка результатов'!N15=0,"Введите ответы",CONCATENATE("Отношение подростка к человеку как Иному: ",'Обработка результатов'!N12," (",'Обработка результатов'!O12," )"))</f>
        <v>Введите ответы</v>
      </c>
      <c r="B16" s="47"/>
      <c r="C16" s="47"/>
      <c r="D16" s="47"/>
      <c r="E16" s="47"/>
      <c r="F16" s="47"/>
      <c r="G16" s="47"/>
      <c r="H16" s="47"/>
      <c r="I16" s="47"/>
      <c r="J16" s="47"/>
    </row>
    <row r="17" spans="1:10" ht="20.100000000000001" customHeight="1">
      <c r="A17" s="47" t="str">
        <f>IF('Обработка результатов'!N15=0,"Введите ответы",CONCATENATE("Отношение подростка к своему душевному Я: ",'Обработка результатов'!N13," (",'Обработка результатов'!O13," )"))</f>
        <v>Введите ответы</v>
      </c>
      <c r="B17" s="47"/>
      <c r="C17" s="47"/>
      <c r="D17" s="47"/>
      <c r="E17" s="47"/>
      <c r="F17" s="47"/>
      <c r="G17" s="47"/>
      <c r="H17" s="47"/>
      <c r="I17" s="47"/>
      <c r="J17" s="47"/>
    </row>
    <row r="18" spans="1:10" ht="20.100000000000001" customHeight="1">
      <c r="A18" s="47" t="str">
        <f>IF('Обработка результатов'!N15=0,"Введите ответы",CONCATENATE("Отношение подростка к своему духовному Я: ",'Обработка результатов'!N14," (",'Обработка результатов'!O14," )"))</f>
        <v>Введите ответы</v>
      </c>
      <c r="B18" s="47"/>
      <c r="C18" s="47"/>
      <c r="D18" s="47"/>
      <c r="E18" s="47"/>
      <c r="F18" s="47"/>
      <c r="G18" s="47"/>
      <c r="H18" s="47"/>
      <c r="I18" s="47"/>
      <c r="J18" s="47"/>
    </row>
    <row r="19" spans="1:10" ht="18" customHeight="1">
      <c r="A19" s="25"/>
      <c r="B19" s="25"/>
      <c r="C19" s="25"/>
      <c r="D19" s="25"/>
      <c r="E19" s="25"/>
      <c r="F19" s="25"/>
      <c r="G19" s="25"/>
      <c r="H19" s="25"/>
      <c r="I19" s="25"/>
      <c r="J19" s="25"/>
    </row>
    <row r="20" spans="1:10" ht="18" customHeight="1">
      <c r="A20" s="28"/>
      <c r="B20" s="28"/>
      <c r="C20" s="28"/>
      <c r="D20" s="28"/>
      <c r="E20" s="28"/>
      <c r="F20" s="28"/>
      <c r="G20" s="28"/>
      <c r="H20" s="28"/>
      <c r="I20" s="28"/>
      <c r="J20" s="28"/>
    </row>
    <row r="21" spans="1:10" ht="18" customHeight="1">
      <c r="A21" s="29"/>
      <c r="B21" s="29"/>
      <c r="C21" s="29"/>
      <c r="D21" s="29"/>
      <c r="E21" s="29"/>
      <c r="F21" s="29"/>
      <c r="G21" s="29"/>
      <c r="H21" s="29"/>
      <c r="I21" s="29"/>
      <c r="J21" s="29"/>
    </row>
    <row r="22" spans="1:10" ht="18" customHeight="1">
      <c r="A22" s="28"/>
      <c r="B22" s="28"/>
      <c r="C22" s="28"/>
      <c r="D22" s="28"/>
      <c r="E22" s="28"/>
      <c r="F22" s="28"/>
      <c r="G22" s="28"/>
      <c r="H22" s="28"/>
      <c r="I22" s="28"/>
      <c r="J22" s="28"/>
    </row>
    <row r="23" spans="1:10" ht="18" customHeight="1">
      <c r="A23" s="29"/>
      <c r="B23" s="29"/>
      <c r="C23" s="29"/>
      <c r="D23" s="29"/>
      <c r="E23" s="29"/>
      <c r="F23" s="29"/>
      <c r="G23" s="29"/>
      <c r="H23" s="29"/>
      <c r="I23" s="29"/>
      <c r="J23" s="29"/>
    </row>
    <row r="24" spans="1:10" ht="18" customHeight="1">
      <c r="A24" s="28"/>
      <c r="B24" s="28"/>
      <c r="C24" s="28"/>
      <c r="D24" s="28"/>
      <c r="E24" s="28"/>
      <c r="F24" s="28"/>
      <c r="G24" s="28"/>
      <c r="H24" s="28"/>
      <c r="I24" s="28"/>
      <c r="J24" s="28"/>
    </row>
    <row r="25" spans="1:10" ht="18" customHeight="1">
      <c r="A25" s="29"/>
      <c r="B25" s="29"/>
      <c r="C25" s="29"/>
      <c r="D25" s="29"/>
      <c r="E25" s="29"/>
      <c r="F25" s="29"/>
      <c r="G25" s="29"/>
      <c r="H25" s="29"/>
      <c r="I25" s="29"/>
      <c r="J25" s="29"/>
    </row>
    <row r="26" spans="1:10" ht="18" customHeight="1">
      <c r="A26" s="28"/>
      <c r="B26" s="28"/>
      <c r="C26" s="28"/>
      <c r="D26" s="28"/>
      <c r="E26" s="28"/>
      <c r="F26" s="28"/>
      <c r="G26" s="28"/>
      <c r="H26" s="28"/>
      <c r="I26" s="28"/>
      <c r="J26" s="28"/>
    </row>
    <row r="27" spans="1:10" ht="18" customHeight="1">
      <c r="A27" s="29"/>
      <c r="B27" s="29"/>
      <c r="C27" s="29"/>
      <c r="D27" s="29"/>
      <c r="E27" s="29"/>
      <c r="F27" s="29"/>
      <c r="G27" s="29"/>
      <c r="H27" s="29"/>
      <c r="I27" s="29"/>
      <c r="J27" s="29"/>
    </row>
    <row r="28" spans="1:10" ht="18" customHeight="1">
      <c r="A28" s="28"/>
      <c r="B28" s="28"/>
      <c r="C28" s="28"/>
      <c r="D28" s="28"/>
      <c r="E28" s="28"/>
      <c r="F28" s="28"/>
      <c r="G28" s="28"/>
      <c r="H28" s="28"/>
      <c r="I28" s="28"/>
      <c r="J28" s="28"/>
    </row>
    <row r="29" spans="1:10" ht="18" customHeight="1">
      <c r="A29" s="29"/>
      <c r="B29" s="29"/>
      <c r="C29" s="29"/>
      <c r="D29" s="29"/>
      <c r="E29" s="29"/>
      <c r="F29" s="29"/>
      <c r="G29" s="29"/>
      <c r="H29" s="29"/>
      <c r="I29" s="29"/>
      <c r="J29" s="29"/>
    </row>
    <row r="30" spans="1:10" ht="18" customHeight="1">
      <c r="A30" s="28"/>
      <c r="B30" s="28"/>
      <c r="C30" s="28"/>
      <c r="D30" s="28"/>
      <c r="E30" s="28"/>
      <c r="F30" s="28"/>
      <c r="G30" s="28"/>
      <c r="H30" s="28"/>
      <c r="I30" s="28"/>
      <c r="J30" s="28"/>
    </row>
    <row r="31" spans="1:10" ht="18" customHeight="1">
      <c r="A31" s="29"/>
      <c r="B31" s="29"/>
      <c r="C31" s="29"/>
      <c r="D31" s="29"/>
      <c r="E31" s="29"/>
      <c r="F31" s="29"/>
      <c r="G31" s="29"/>
      <c r="H31" s="29"/>
      <c r="I31" s="29"/>
      <c r="J31" s="29"/>
    </row>
    <row r="32" spans="1:10" ht="18" customHeight="1">
      <c r="A32" s="28"/>
      <c r="B32" s="28"/>
      <c r="C32" s="28"/>
      <c r="D32" s="28"/>
      <c r="E32" s="28"/>
      <c r="F32" s="28"/>
      <c r="G32" s="28"/>
      <c r="H32" s="28"/>
      <c r="I32" s="28"/>
      <c r="J32" s="28"/>
    </row>
    <row r="33" spans="1:10" ht="18" customHeight="1">
      <c r="A33" s="29"/>
      <c r="B33" s="29"/>
      <c r="C33" s="29"/>
      <c r="D33" s="29"/>
      <c r="E33" s="29"/>
      <c r="F33" s="29"/>
      <c r="G33" s="29"/>
      <c r="H33" s="29"/>
      <c r="I33" s="29"/>
      <c r="J33" s="29"/>
    </row>
    <row r="34" spans="1:10" ht="18" customHeight="1">
      <c r="A34" s="28"/>
      <c r="B34" s="28"/>
      <c r="C34" s="28"/>
      <c r="D34" s="28"/>
      <c r="E34" s="28"/>
      <c r="F34" s="28"/>
      <c r="G34" s="28"/>
      <c r="H34" s="28"/>
      <c r="I34" s="28"/>
      <c r="J34" s="28"/>
    </row>
    <row r="35" spans="1:10" ht="18" customHeight="1">
      <c r="A35" s="29"/>
      <c r="B35" s="29"/>
      <c r="C35" s="29"/>
      <c r="D35" s="29"/>
      <c r="E35" s="29"/>
      <c r="F35" s="29"/>
      <c r="G35" s="29"/>
      <c r="H35" s="29"/>
      <c r="I35" s="29"/>
      <c r="J35" s="29"/>
    </row>
    <row r="36" spans="1:10" ht="18" customHeight="1">
      <c r="A36" s="28"/>
      <c r="B36" s="28"/>
      <c r="C36" s="28"/>
      <c r="D36" s="28"/>
      <c r="E36" s="28"/>
      <c r="F36" s="28"/>
      <c r="G36" s="28"/>
      <c r="H36" s="28"/>
      <c r="I36" s="28"/>
      <c r="J36" s="28"/>
    </row>
    <row r="37" spans="1:10" ht="18" customHeight="1">
      <c r="A37" s="29"/>
      <c r="B37" s="29"/>
      <c r="C37" s="29"/>
      <c r="D37" s="29"/>
      <c r="E37" s="29"/>
      <c r="F37" s="29"/>
      <c r="G37" s="29"/>
      <c r="H37" s="29"/>
      <c r="I37" s="29"/>
      <c r="J37" s="29"/>
    </row>
    <row r="38" spans="1:10" ht="18" customHeight="1">
      <c r="A38" s="28"/>
      <c r="B38" s="28"/>
      <c r="C38" s="28"/>
      <c r="D38" s="28"/>
      <c r="E38" s="28"/>
      <c r="F38" s="28"/>
      <c r="G38" s="28"/>
      <c r="H38" s="28"/>
      <c r="I38" s="28"/>
      <c r="J38" s="28"/>
    </row>
    <row r="39" spans="1:10" ht="18" customHeight="1">
      <c r="A39" s="29"/>
      <c r="B39" s="29"/>
      <c r="C39" s="29"/>
      <c r="D39" s="29"/>
      <c r="E39" s="29"/>
      <c r="F39" s="29"/>
      <c r="G39" s="29"/>
      <c r="H39" s="29"/>
      <c r="I39" s="29"/>
      <c r="J39" s="29"/>
    </row>
    <row r="40" spans="1:10" ht="18" customHeight="1">
      <c r="A40" s="28"/>
      <c r="B40" s="28"/>
      <c r="C40" s="28"/>
      <c r="D40" s="28"/>
      <c r="E40" s="28"/>
      <c r="F40" s="28"/>
      <c r="G40" s="46" t="s">
        <v>11</v>
      </c>
      <c r="H40" s="46"/>
      <c r="I40" s="46"/>
      <c r="J40" s="46"/>
    </row>
    <row r="41" spans="1:10" ht="18" customHeight="1"/>
    <row r="42" spans="1:10" ht="15" customHeight="1"/>
    <row r="43" spans="1:10" ht="15" customHeight="1"/>
    <row r="44" spans="1:10" ht="15" customHeight="1"/>
    <row r="45" spans="1:10" ht="15" customHeight="1"/>
    <row r="46" spans="1:10" ht="15" customHeight="1"/>
    <row r="48" spans="1:10" ht="15" customHeight="1"/>
    <row r="54" spans="1:10" ht="15" customHeight="1"/>
    <row r="57" spans="1:10">
      <c r="A57" s="27"/>
      <c r="B57" s="27"/>
      <c r="C57" s="27"/>
      <c r="D57" s="27"/>
      <c r="E57" s="27"/>
      <c r="F57" s="27"/>
      <c r="G57" s="27"/>
      <c r="H57" s="27"/>
      <c r="I57" s="27"/>
      <c r="J57" s="27"/>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ht="15" customHeight="1"/>
    <row r="64" spans="1:10">
      <c r="A64" s="27"/>
      <c r="B64" s="27"/>
      <c r="C64" s="27"/>
      <c r="D64" s="27"/>
      <c r="E64" s="27"/>
      <c r="F64" s="27"/>
      <c r="G64" s="27"/>
      <c r="H64" s="27"/>
      <c r="I64" s="27"/>
      <c r="J64" s="27"/>
    </row>
    <row r="65" spans="1:10">
      <c r="A65" s="27"/>
      <c r="B65" s="27"/>
      <c r="C65" s="27"/>
      <c r="D65" s="27"/>
      <c r="E65" s="27"/>
      <c r="F65" s="27"/>
      <c r="G65" s="27"/>
      <c r="H65" s="27"/>
      <c r="I65" s="27"/>
      <c r="J65" s="27"/>
    </row>
    <row r="66" spans="1:10">
      <c r="A66" s="27"/>
      <c r="B66" s="27"/>
      <c r="C66" s="27"/>
      <c r="D66" s="27"/>
      <c r="E66" s="27"/>
      <c r="F66" s="27"/>
      <c r="G66" s="27"/>
      <c r="H66" s="27"/>
      <c r="I66" s="27"/>
      <c r="J66" s="27"/>
    </row>
    <row r="69" spans="1:10">
      <c r="A69" s="27"/>
      <c r="B69" s="27"/>
      <c r="C69" s="27"/>
      <c r="D69" s="27"/>
      <c r="E69" s="27"/>
      <c r="F69" s="27"/>
      <c r="G69" s="27"/>
      <c r="H69" s="27"/>
      <c r="I69" s="27"/>
      <c r="J69" s="27"/>
    </row>
    <row r="70" spans="1:10">
      <c r="A70" s="27"/>
      <c r="B70" s="27"/>
      <c r="C70" s="27"/>
      <c r="D70" s="27"/>
      <c r="E70" s="27"/>
      <c r="F70" s="27"/>
      <c r="G70" s="27"/>
      <c r="H70" s="27"/>
      <c r="I70" s="27"/>
      <c r="J70" s="27"/>
    </row>
    <row r="71" spans="1:10">
      <c r="A71" s="27"/>
      <c r="B71" s="27"/>
      <c r="C71" s="27"/>
      <c r="D71" s="27"/>
      <c r="E71" s="27"/>
      <c r="F71" s="27"/>
      <c r="G71" s="27"/>
      <c r="H71" s="27"/>
      <c r="I71" s="27"/>
      <c r="J71" s="27"/>
    </row>
    <row r="72" spans="1:10">
      <c r="A72" s="27"/>
      <c r="B72" s="27"/>
      <c r="C72" s="27"/>
      <c r="D72" s="27"/>
      <c r="E72" s="27"/>
      <c r="F72" s="27"/>
      <c r="G72" s="27"/>
      <c r="H72" s="27"/>
      <c r="I72" s="27"/>
      <c r="J72" s="27"/>
    </row>
    <row r="73" spans="1:10">
      <c r="A73" s="27"/>
      <c r="B73" s="27"/>
      <c r="C73" s="27"/>
      <c r="D73" s="27"/>
      <c r="E73" s="27"/>
      <c r="F73" s="27"/>
      <c r="G73" s="27"/>
      <c r="H73" s="27"/>
      <c r="I73" s="27"/>
      <c r="J73" s="27"/>
    </row>
    <row r="74" spans="1:10" ht="15" customHeight="1"/>
    <row r="75" spans="1:10">
      <c r="A75" s="27"/>
      <c r="B75" s="27"/>
      <c r="C75" s="27"/>
      <c r="D75" s="27"/>
      <c r="E75" s="27"/>
      <c r="F75" s="27"/>
      <c r="G75" s="27"/>
      <c r="H75" s="27"/>
      <c r="I75" s="27"/>
      <c r="J75" s="27"/>
    </row>
    <row r="76" spans="1:10">
      <c r="A76" s="27"/>
      <c r="B76" s="27"/>
      <c r="C76" s="27"/>
      <c r="D76" s="27"/>
      <c r="E76" s="27"/>
      <c r="F76" s="27"/>
      <c r="G76" s="27"/>
      <c r="H76" s="27"/>
      <c r="I76" s="27"/>
      <c r="J76" s="27"/>
    </row>
    <row r="77" spans="1:10">
      <c r="A77" s="27"/>
      <c r="B77" s="27"/>
      <c r="C77" s="27"/>
      <c r="D77" s="27"/>
      <c r="E77" s="27"/>
      <c r="F77" s="27"/>
      <c r="G77" s="27"/>
      <c r="H77" s="27"/>
      <c r="I77" s="27"/>
      <c r="J77" s="27"/>
    </row>
    <row r="78" spans="1:10">
      <c r="A78" s="27"/>
      <c r="B78" s="27"/>
      <c r="C78" s="27"/>
      <c r="D78" s="27"/>
      <c r="E78" s="27"/>
      <c r="F78" s="27"/>
      <c r="G78" s="27"/>
      <c r="H78" s="27"/>
      <c r="I78" s="27"/>
      <c r="J78" s="27"/>
    </row>
    <row r="79" spans="1:10">
      <c r="A79" s="27"/>
      <c r="B79" s="27"/>
      <c r="C79" s="27"/>
      <c r="D79" s="27"/>
      <c r="E79" s="27"/>
      <c r="F79" s="27"/>
      <c r="G79" s="27"/>
      <c r="H79" s="27"/>
      <c r="I79" s="27"/>
      <c r="J79" s="27"/>
    </row>
    <row r="80" spans="1:10">
      <c r="A80" s="27"/>
      <c r="B80" s="27"/>
      <c r="C80" s="27"/>
      <c r="D80" s="27"/>
      <c r="E80" s="27"/>
      <c r="F80" s="27"/>
      <c r="G80" s="27"/>
      <c r="H80" s="27"/>
      <c r="I80" s="27"/>
      <c r="J80" s="27"/>
    </row>
  </sheetData>
  <sheetProtection sheet="1" formatCells="0" formatColumns="0" formatRows="0" insertColumns="0" insertRows="0" insertHyperlinks="0" deleteColumns="0" deleteRows="0" selectLockedCells="1" sort="0" autoFilter="0" pivotTables="0"/>
  <mergeCells count="19">
    <mergeCell ref="A6:J6"/>
    <mergeCell ref="A1:J1"/>
    <mergeCell ref="B3:G3"/>
    <mergeCell ref="I3:J3"/>
    <mergeCell ref="B4:G4"/>
    <mergeCell ref="I4:J4"/>
    <mergeCell ref="G40:J40"/>
    <mergeCell ref="A10:J10"/>
    <mergeCell ref="A11:J11"/>
    <mergeCell ref="A12:J12"/>
    <mergeCell ref="A7:J7"/>
    <mergeCell ref="A8:J8"/>
    <mergeCell ref="A9:J9"/>
    <mergeCell ref="A18:J18"/>
    <mergeCell ref="A15:J15"/>
    <mergeCell ref="A16:J16"/>
    <mergeCell ref="A17:J17"/>
    <mergeCell ref="A13:J13"/>
    <mergeCell ref="A14:J14"/>
  </mergeCells>
  <conditionalFormatting sqref="I3:J3">
    <cfRule type="cellIs" dxfId="2" priority="1" operator="equal">
      <formula>0</formula>
    </cfRule>
  </conditionalFormatting>
  <pageMargins left="0.43307086614173229" right="0.23622047244094491" top="0.55118110236220474"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codeName="Лист31">
    <tabColor rgb="FF0070C0"/>
  </sheetPr>
  <dimension ref="A1:N106"/>
  <sheetViews>
    <sheetView zoomScale="115" zoomScaleNormal="115" workbookViewId="0">
      <selection activeCell="G52" sqref="G52:J52"/>
    </sheetView>
  </sheetViews>
  <sheetFormatPr defaultRowHeight="15"/>
  <cols>
    <col min="1" max="1" width="11" customWidth="1"/>
    <col min="9" max="9" width="12.28515625" customWidth="1"/>
  </cols>
  <sheetData>
    <row r="1" spans="1:14" ht="36" customHeight="1">
      <c r="A1" s="57" t="s">
        <v>10</v>
      </c>
      <c r="B1" s="57"/>
      <c r="C1" s="57"/>
      <c r="D1" s="57"/>
      <c r="E1" s="57"/>
      <c r="F1" s="57"/>
      <c r="G1" s="57"/>
      <c r="H1" s="57"/>
      <c r="I1" s="57"/>
      <c r="J1" s="57"/>
    </row>
    <row r="2" spans="1:14" ht="15" customHeight="1">
      <c r="A2" s="7"/>
      <c r="B2" s="7"/>
      <c r="C2" s="7"/>
      <c r="D2" s="7"/>
      <c r="E2" s="7"/>
      <c r="F2" s="7"/>
      <c r="G2" s="7"/>
      <c r="H2" s="7"/>
      <c r="I2" s="7"/>
    </row>
    <row r="3" spans="1:14" ht="15" customHeight="1">
      <c r="A3" s="24" t="s">
        <v>3</v>
      </c>
      <c r="B3" s="50" t="str">
        <f>PROPER('Бланк Методички'!D2)</f>
        <v/>
      </c>
      <c r="C3" s="50"/>
      <c r="D3" s="50"/>
      <c r="E3" s="50"/>
      <c r="F3" s="50"/>
      <c r="G3" s="50"/>
      <c r="H3" s="24" t="s">
        <v>2</v>
      </c>
      <c r="I3" s="51">
        <f>'Бланк Методички'!M2</f>
        <v>0</v>
      </c>
      <c r="J3" s="51"/>
      <c r="K3" s="6"/>
      <c r="L3" s="6"/>
      <c r="M3" s="3"/>
      <c r="N3" s="3"/>
    </row>
    <row r="4" spans="1:14" ht="15" customHeight="1">
      <c r="A4" s="24" t="s">
        <v>1</v>
      </c>
      <c r="B4" s="50" t="str">
        <f>CONCATENATE('Бланк Методички'!D3, " лет")</f>
        <v xml:space="preserve"> лет</v>
      </c>
      <c r="C4" s="50"/>
      <c r="D4" s="50"/>
      <c r="E4" s="50"/>
      <c r="F4" s="50"/>
      <c r="G4" s="50"/>
      <c r="H4" s="24" t="s">
        <v>4</v>
      </c>
      <c r="I4" s="52">
        <f ca="1">TODAY()</f>
        <v>44727</v>
      </c>
      <c r="J4" s="50"/>
      <c r="K4" s="3"/>
      <c r="L4" s="4"/>
      <c r="M4" s="4"/>
      <c r="N4" s="4"/>
    </row>
    <row r="5" spans="1:14" ht="15" customHeight="1">
      <c r="A5" s="8"/>
      <c r="B5" s="8"/>
      <c r="C5" s="8"/>
      <c r="D5" s="8"/>
      <c r="E5" s="8"/>
      <c r="F5" s="8"/>
      <c r="G5" s="8"/>
      <c r="H5" s="8"/>
      <c r="I5" s="8"/>
      <c r="J5" s="5"/>
    </row>
    <row r="6" spans="1:14" ht="15" customHeight="1">
      <c r="A6" s="53" t="str">
        <f>IF('Обработка результатов'!N15=0,"Введите ответы",CONCATENATE("Отношение к семье: ",'Обработка результатов'!N2," (",'Обработка результатов'!O2," )"))</f>
        <v>Введите ответы</v>
      </c>
      <c r="B6" s="53"/>
      <c r="C6" s="53"/>
      <c r="D6" s="53"/>
      <c r="E6" s="53"/>
      <c r="F6" s="53"/>
      <c r="G6" s="53"/>
      <c r="H6" s="53"/>
      <c r="I6" s="53"/>
      <c r="J6" s="53"/>
    </row>
    <row r="7" spans="1:14" ht="15" customHeight="1">
      <c r="A7" s="56" t="str">
        <f>IF('Обработка результатов'!N15=0,"Введите ответы",IF(AND('Обработка результатов'!N2&gt;=15,'Обработка результатов'!N2&lt;=28),'Обработка результатов'!S2,IF(AND('Обработка результатов'!N2&gt;=1,'Обработка результатов'!N2&lt;=14),'Обработка результатов'!S3,IF(AND('Обработка результатов'!N2&gt;=-14,'Обработка результатов'!N2&lt;=0),'Обработка результатов'!S4,IF(AND('Обработка результатов'!N2&gt;=-28,'Обработка результатов'!N2&lt;=-15),'Обработка результатов'!S5,)))))</f>
        <v>Введите ответы</v>
      </c>
      <c r="B7" s="56"/>
      <c r="C7" s="56"/>
      <c r="D7" s="56"/>
      <c r="E7" s="56"/>
      <c r="F7" s="56"/>
      <c r="G7" s="56"/>
      <c r="H7" s="56"/>
      <c r="I7" s="56"/>
      <c r="J7" s="56"/>
    </row>
    <row r="8" spans="1:14" ht="15" customHeight="1">
      <c r="A8" s="56"/>
      <c r="B8" s="56"/>
      <c r="C8" s="56"/>
      <c r="D8" s="56"/>
      <c r="E8" s="56"/>
      <c r="F8" s="56"/>
      <c r="G8" s="56"/>
      <c r="H8" s="56"/>
      <c r="I8" s="56"/>
      <c r="J8" s="56"/>
    </row>
    <row r="9" spans="1:14" ht="15" customHeight="1">
      <c r="A9" s="56"/>
      <c r="B9" s="56"/>
      <c r="C9" s="56"/>
      <c r="D9" s="56"/>
      <c r="E9" s="56"/>
      <c r="F9" s="56"/>
      <c r="G9" s="56"/>
      <c r="H9" s="56"/>
      <c r="I9" s="56"/>
      <c r="J9" s="56"/>
      <c r="K9" s="2"/>
    </row>
    <row r="10" spans="1:14" ht="15" customHeight="1">
      <c r="A10" s="56"/>
      <c r="B10" s="56"/>
      <c r="C10" s="56"/>
      <c r="D10" s="56"/>
      <c r="E10" s="56"/>
      <c r="F10" s="56"/>
      <c r="G10" s="56"/>
      <c r="H10" s="56"/>
      <c r="I10" s="56"/>
      <c r="J10" s="56"/>
    </row>
    <row r="11" spans="1:14" ht="15" customHeight="1">
      <c r="A11" s="56"/>
      <c r="B11" s="56"/>
      <c r="C11" s="56"/>
      <c r="D11" s="56"/>
      <c r="E11" s="56"/>
      <c r="F11" s="56"/>
      <c r="G11" s="56"/>
      <c r="H11" s="56"/>
      <c r="I11" s="56"/>
      <c r="J11" s="56"/>
    </row>
    <row r="12" spans="1:14" ht="15" customHeight="1">
      <c r="A12" s="53" t="str">
        <f>IF('Обработка результатов'!N15=0,"Введите ответы",CONCATENATE("Отношение к Отечеству: ",'Обработка результатов'!N3," (",'Обработка результатов'!O3," )"))</f>
        <v>Введите ответы</v>
      </c>
      <c r="B12" s="53"/>
      <c r="C12" s="53"/>
      <c r="D12" s="53"/>
      <c r="E12" s="53"/>
      <c r="F12" s="53"/>
      <c r="G12" s="53"/>
      <c r="H12" s="53"/>
      <c r="I12" s="53"/>
      <c r="J12" s="53"/>
    </row>
    <row r="13" spans="1:14" ht="15" customHeight="1">
      <c r="A13" s="56" t="str">
        <f>IF('Обработка результатов'!N15=0,"Введите ответы",IF(AND('Обработка результатов'!N3&gt;=15,'Обработка результатов'!N3&lt;=28),'Обработка результатов'!T2,IF(AND('Обработка результатов'!N3&gt;=0,'Обработка результатов'!N3&lt;=14),'Обработка результатов'!T3,IF(AND('Обработка результатов'!N3&gt;=-14,'Обработка результатов'!N3&lt;=0),'Обработка результатов'!T4,IF(AND('Обработка результатов'!N3&gt;=-28,'Обработка результатов'!N3&lt;=-15),'Обработка результатов'!T5,)))))</f>
        <v>Введите ответы</v>
      </c>
      <c r="B13" s="56"/>
      <c r="C13" s="56"/>
      <c r="D13" s="56"/>
      <c r="E13" s="56"/>
      <c r="F13" s="56"/>
      <c r="G13" s="56"/>
      <c r="H13" s="56"/>
      <c r="I13" s="56"/>
      <c r="J13" s="56"/>
    </row>
    <row r="14" spans="1:14" ht="15" customHeight="1">
      <c r="A14" s="56"/>
      <c r="B14" s="56"/>
      <c r="C14" s="56"/>
      <c r="D14" s="56"/>
      <c r="E14" s="56"/>
      <c r="F14" s="56"/>
      <c r="G14" s="56"/>
      <c r="H14" s="56"/>
      <c r="I14" s="56"/>
      <c r="J14" s="56"/>
    </row>
    <row r="15" spans="1:14" ht="15" customHeight="1">
      <c r="A15" s="56"/>
      <c r="B15" s="56"/>
      <c r="C15" s="56"/>
      <c r="D15" s="56"/>
      <c r="E15" s="56"/>
      <c r="F15" s="56"/>
      <c r="G15" s="56"/>
      <c r="H15" s="56"/>
      <c r="I15" s="56"/>
      <c r="J15" s="56"/>
    </row>
    <row r="16" spans="1:14" ht="15" customHeight="1">
      <c r="A16" s="56"/>
      <c r="B16" s="56"/>
      <c r="C16" s="56"/>
      <c r="D16" s="56"/>
      <c r="E16" s="56"/>
      <c r="F16" s="56"/>
      <c r="G16" s="56"/>
      <c r="H16" s="56"/>
      <c r="I16" s="56"/>
      <c r="J16" s="56"/>
    </row>
    <row r="17" spans="1:10">
      <c r="A17" s="53" t="str">
        <f>IF('Обработка результатов'!N15=0,"Введите ответы",CONCATENATE("Отношение к Земле (природе): ",'Обработка результатов'!N4," (",'Обработка результатов'!O4," )"))</f>
        <v>Введите ответы</v>
      </c>
      <c r="B17" s="53"/>
      <c r="C17" s="53"/>
      <c r="D17" s="53"/>
      <c r="E17" s="53"/>
      <c r="F17" s="53"/>
      <c r="G17" s="53"/>
      <c r="H17" s="53"/>
      <c r="I17" s="53"/>
      <c r="J17" s="53"/>
    </row>
    <row r="18" spans="1:10">
      <c r="A18" s="56" t="str">
        <f>IF('Обработка результатов'!N15=0,"Введите ответы",IF(AND('Обработка результатов'!N4&gt;=15,'Обработка результатов'!N4&lt;=28),'Обработка результатов'!U2,IF(AND('Обработка результатов'!N4&gt;=1,'Обработка результатов'!N4&lt;=14),'Обработка результатов'!U3,IF(AND('Обработка результатов'!N4&gt;=-14,'Обработка результатов'!N4&lt;=0),'Обработка результатов'!U4,IF(AND('Обработка результатов'!N4&gt;=-28,'Обработка результатов'!N4&lt;=-15),'Обработка результатов'!U5,)))))</f>
        <v>Введите ответы</v>
      </c>
      <c r="B18" s="56"/>
      <c r="C18" s="56"/>
      <c r="D18" s="56"/>
      <c r="E18" s="56"/>
      <c r="F18" s="56"/>
      <c r="G18" s="56"/>
      <c r="H18" s="56"/>
      <c r="I18" s="56"/>
      <c r="J18" s="56"/>
    </row>
    <row r="19" spans="1:10">
      <c r="A19" s="56"/>
      <c r="B19" s="56"/>
      <c r="C19" s="56"/>
      <c r="D19" s="56"/>
      <c r="E19" s="56"/>
      <c r="F19" s="56"/>
      <c r="G19" s="56"/>
      <c r="H19" s="56"/>
      <c r="I19" s="56"/>
      <c r="J19" s="56"/>
    </row>
    <row r="20" spans="1:10">
      <c r="A20" s="56"/>
      <c r="B20" s="56"/>
      <c r="C20" s="56"/>
      <c r="D20" s="56"/>
      <c r="E20" s="56"/>
      <c r="F20" s="56"/>
      <c r="G20" s="56"/>
      <c r="H20" s="56"/>
      <c r="I20" s="56"/>
      <c r="J20" s="56"/>
    </row>
    <row r="21" spans="1:10" ht="18" customHeight="1">
      <c r="A21" s="56"/>
      <c r="B21" s="56"/>
      <c r="C21" s="56"/>
      <c r="D21" s="56"/>
      <c r="E21" s="56"/>
      <c r="F21" s="56"/>
      <c r="G21" s="56"/>
      <c r="H21" s="56"/>
      <c r="I21" s="56"/>
      <c r="J21" s="56"/>
    </row>
    <row r="22" spans="1:10" ht="15" customHeight="1">
      <c r="A22" s="53" t="str">
        <f>IF('Обработка результатов'!N15=0,"Введите ответы",CONCATENATE("Отношение к миру: ",'Обработка результатов'!N5," (",'Обработка результатов'!O5," )"))</f>
        <v>Введите ответы</v>
      </c>
      <c r="B22" s="53"/>
      <c r="C22" s="53"/>
      <c r="D22" s="53"/>
      <c r="E22" s="53"/>
      <c r="F22" s="53"/>
      <c r="G22" s="53"/>
      <c r="H22" s="53"/>
      <c r="I22" s="53"/>
      <c r="J22" s="53"/>
    </row>
    <row r="23" spans="1:10" ht="15" customHeight="1">
      <c r="A23" s="56" t="str">
        <f>IF('Обработка результатов'!N15=0,"Введите ответы",IF(AND('Обработка результатов'!N5&gt;=15,'Обработка результатов'!N5&lt;=28),'Обработка результатов'!V2,IF(AND('Обработка результатов'!N5&gt;=1,'Обработка результатов'!N5&lt;=14),'Обработка результатов'!V3,IF(AND('Обработка результатов'!N5&gt;=-14,'Обработка результатов'!N5&lt;=0),'Обработка результатов'!V4,IF(AND('Обработка результатов'!N5&gt;=-28,'Обработка результатов'!N5&lt;=-15),'Обработка результатов'!V5,)))))</f>
        <v>Введите ответы</v>
      </c>
      <c r="B23" s="56"/>
      <c r="C23" s="56"/>
      <c r="D23" s="56"/>
      <c r="E23" s="56"/>
      <c r="F23" s="56"/>
      <c r="G23" s="56"/>
      <c r="H23" s="56"/>
      <c r="I23" s="56"/>
      <c r="J23" s="56"/>
    </row>
    <row r="24" spans="1:10" ht="15" customHeight="1">
      <c r="A24" s="56"/>
      <c r="B24" s="56"/>
      <c r="C24" s="56"/>
      <c r="D24" s="56"/>
      <c r="E24" s="56"/>
      <c r="F24" s="56"/>
      <c r="G24" s="56"/>
      <c r="H24" s="56"/>
      <c r="I24" s="56"/>
      <c r="J24" s="56"/>
    </row>
    <row r="25" spans="1:10" ht="15" customHeight="1">
      <c r="A25" s="56"/>
      <c r="B25" s="56"/>
      <c r="C25" s="56"/>
      <c r="D25" s="56"/>
      <c r="E25" s="56"/>
      <c r="F25" s="56"/>
      <c r="G25" s="56"/>
      <c r="H25" s="56"/>
      <c r="I25" s="56"/>
      <c r="J25" s="56"/>
    </row>
    <row r="26" spans="1:10" ht="15" customHeight="1">
      <c r="A26" s="56"/>
      <c r="B26" s="56"/>
      <c r="C26" s="56"/>
      <c r="D26" s="56"/>
      <c r="E26" s="56"/>
      <c r="F26" s="56"/>
      <c r="G26" s="56"/>
      <c r="H26" s="56"/>
      <c r="I26" s="56"/>
      <c r="J26" s="56"/>
    </row>
    <row r="27" spans="1:10" ht="15" customHeight="1">
      <c r="A27" s="53" t="str">
        <f>IF('Обработка результатов'!N15=0,"Введите ответы",CONCATENATE("Отношение к труду: ",'Обработка результатов'!N6," (",'Обработка результатов'!O6," )"))</f>
        <v>Введите ответы</v>
      </c>
      <c r="B27" s="53"/>
      <c r="C27" s="53"/>
      <c r="D27" s="53"/>
      <c r="E27" s="53"/>
      <c r="F27" s="53"/>
      <c r="G27" s="53"/>
      <c r="H27" s="53"/>
      <c r="I27" s="53"/>
      <c r="J27" s="53"/>
    </row>
    <row r="28" spans="1:10" ht="15" customHeight="1">
      <c r="A28" s="54" t="str">
        <f>IF('Обработка результатов'!N15=0,"Введите ответы",IF(AND('Обработка результатов'!N6&gt;=15,'Обработка результатов'!N6&lt;=28),'Обработка результатов'!W2,IF(AND('Обработка результатов'!N6&gt;=1,'Обработка результатов'!N6&lt;=14),'Обработка результатов'!W3,IF(AND('Обработка результатов'!N6&gt;=-14,'Обработка результатов'!N6&lt;=0),'Обработка результатов'!W4,IF(AND('Обработка результатов'!N6&gt;=-28,'Обработка результатов'!N6&lt;=-15),'Обработка результатов'!W5,)))))</f>
        <v>Введите ответы</v>
      </c>
      <c r="B28" s="54"/>
      <c r="C28" s="54"/>
      <c r="D28" s="54"/>
      <c r="E28" s="54"/>
      <c r="F28" s="54"/>
      <c r="G28" s="54"/>
      <c r="H28" s="54"/>
      <c r="I28" s="54"/>
      <c r="J28" s="54"/>
    </row>
    <row r="29" spans="1:10" ht="15" customHeight="1">
      <c r="A29" s="56"/>
      <c r="B29" s="56"/>
      <c r="C29" s="56"/>
      <c r="D29" s="56"/>
      <c r="E29" s="56"/>
      <c r="F29" s="56"/>
      <c r="G29" s="56"/>
      <c r="H29" s="56"/>
      <c r="I29" s="56"/>
      <c r="J29" s="56"/>
    </row>
    <row r="30" spans="1:10" ht="15" customHeight="1">
      <c r="A30" s="56"/>
      <c r="B30" s="56"/>
      <c r="C30" s="56"/>
      <c r="D30" s="56"/>
      <c r="E30" s="56"/>
      <c r="F30" s="56"/>
      <c r="G30" s="56"/>
      <c r="H30" s="56"/>
      <c r="I30" s="56"/>
      <c r="J30" s="56"/>
    </row>
    <row r="31" spans="1:10" ht="15" customHeight="1">
      <c r="A31" s="53" t="str">
        <f>IF('Обработка результатов'!N15=0,"Введите ответы",CONCATENATE("Отношение к культуре: ",'Обработка результатов'!N7," (",'Обработка результатов'!O7," )"))</f>
        <v>Введите ответы</v>
      </c>
      <c r="B31" s="53"/>
      <c r="C31" s="53"/>
      <c r="D31" s="53"/>
      <c r="E31" s="53"/>
      <c r="F31" s="53"/>
      <c r="G31" s="53"/>
      <c r="H31" s="53"/>
      <c r="I31" s="53"/>
      <c r="J31" s="53"/>
    </row>
    <row r="32" spans="1:10" ht="15" customHeight="1">
      <c r="A32" s="54" t="str">
        <f>IF('Обработка результатов'!N15=0,"Введите ответы",IF(AND('Обработка результатов'!N7&gt;=15,'Обработка результатов'!N7&lt;=28),'Обработка результатов'!X2,IF(AND('Обработка результатов'!N7&gt;=1,'Обработка результатов'!N7&lt;=14),'Обработка результатов'!X3,IF(AND('Обработка результатов'!N7&gt;=-14,'Обработка результатов'!N7&lt;=0),'Обработка результатов'!X4,IF(AND('Обработка результатов'!N7&gt;=-28,'Обработка результатов'!N7&lt;=-15),'Обработка результатов'!X5,)))))</f>
        <v>Введите ответы</v>
      </c>
      <c r="B32" s="54"/>
      <c r="C32" s="54"/>
      <c r="D32" s="54"/>
      <c r="E32" s="54"/>
      <c r="F32" s="54"/>
      <c r="G32" s="54"/>
      <c r="H32" s="54"/>
      <c r="I32" s="54"/>
      <c r="J32" s="54"/>
    </row>
    <row r="33" spans="1:10" ht="15" customHeight="1">
      <c r="A33" s="55"/>
      <c r="B33" s="55"/>
      <c r="C33" s="55"/>
      <c r="D33" s="55"/>
      <c r="E33" s="55"/>
      <c r="F33" s="55"/>
      <c r="G33" s="55"/>
      <c r="H33" s="55"/>
      <c r="I33" s="55"/>
      <c r="J33" s="55"/>
    </row>
    <row r="34" spans="1:10" ht="15" customHeight="1">
      <c r="A34" s="55"/>
      <c r="B34" s="55"/>
      <c r="C34" s="55"/>
      <c r="D34" s="55"/>
      <c r="E34" s="55"/>
      <c r="F34" s="55"/>
      <c r="G34" s="55"/>
      <c r="H34" s="55"/>
      <c r="I34" s="55"/>
      <c r="J34" s="55"/>
    </row>
    <row r="35" spans="1:10" ht="15" customHeight="1">
      <c r="A35" s="55"/>
      <c r="B35" s="55"/>
      <c r="C35" s="55"/>
      <c r="D35" s="55"/>
      <c r="E35" s="55"/>
      <c r="F35" s="55"/>
      <c r="G35" s="55"/>
      <c r="H35" s="55"/>
      <c r="I35" s="55"/>
      <c r="J35" s="55"/>
    </row>
    <row r="36" spans="1:10" ht="15" customHeight="1">
      <c r="A36" s="55"/>
      <c r="B36" s="55"/>
      <c r="C36" s="55"/>
      <c r="D36" s="55"/>
      <c r="E36" s="55"/>
      <c r="F36" s="55"/>
      <c r="G36" s="55"/>
      <c r="H36" s="55"/>
      <c r="I36" s="55"/>
      <c r="J36" s="55"/>
    </row>
    <row r="37" spans="1:10" ht="15" customHeight="1">
      <c r="A37" s="53" t="str">
        <f>IF('Обработка результатов'!N15=0,"Введите ответы",CONCATENATE("Отношение к знаниям: ",'Обработка результатов'!N8," (",'Обработка результатов'!O8," )"))</f>
        <v>Введите ответы</v>
      </c>
      <c r="B37" s="53"/>
      <c r="C37" s="53"/>
      <c r="D37" s="53"/>
      <c r="E37" s="53"/>
      <c r="F37" s="53"/>
      <c r="G37" s="53"/>
      <c r="H37" s="53"/>
      <c r="I37" s="53"/>
      <c r="J37" s="53"/>
    </row>
    <row r="38" spans="1:10" ht="15" customHeight="1">
      <c r="A38" s="54" t="str">
        <f>IF('Обработка результатов'!N15=0,"Введите ответы",IF(AND('Обработка результатов'!N8&gt;=15,'Обработка результатов'!N8&lt;=28),'Обработка результатов'!Y2,IF(AND('Обработка результатов'!N8&gt;=1,'Обработка результатов'!N8&lt;=14),'Обработка результатов'!Y3,IF(AND('Обработка результатов'!N8&gt;=-14,'Обработка результатов'!N8&lt;=0),'Обработка результатов'!Y4,IF(AND('Обработка результатов'!N8&gt;=-28,'Обработка результатов'!N8&lt;=-15),'Обработка результатов'!Y5,)))))</f>
        <v>Введите ответы</v>
      </c>
      <c r="B38" s="54"/>
      <c r="C38" s="54"/>
      <c r="D38" s="54"/>
      <c r="E38" s="54"/>
      <c r="F38" s="54"/>
      <c r="G38" s="54"/>
      <c r="H38" s="54"/>
      <c r="I38" s="54"/>
      <c r="J38" s="54"/>
    </row>
    <row r="39" spans="1:10" ht="15" customHeight="1">
      <c r="A39" s="55"/>
      <c r="B39" s="55"/>
      <c r="C39" s="55"/>
      <c r="D39" s="55"/>
      <c r="E39" s="55"/>
      <c r="F39" s="55"/>
      <c r="G39" s="55"/>
      <c r="H39" s="55"/>
      <c r="I39" s="55"/>
      <c r="J39" s="55"/>
    </row>
    <row r="40" spans="1:10" ht="15" customHeight="1">
      <c r="A40" s="55"/>
      <c r="B40" s="55"/>
      <c r="C40" s="55"/>
      <c r="D40" s="55"/>
      <c r="E40" s="55"/>
      <c r="F40" s="55"/>
      <c r="G40" s="55"/>
      <c r="H40" s="55"/>
      <c r="I40" s="55"/>
      <c r="J40" s="55"/>
    </row>
    <row r="41" spans="1:10" ht="15" customHeight="1">
      <c r="A41" s="53" t="str">
        <f>IF('Обработка результатов'!N15=0,"Введите ответы",CONCATENATE("Отношение подростка к человеку как таковому: ",'Обработка результатов'!N9," (",'Обработка результатов'!O9," )"))</f>
        <v>Введите ответы</v>
      </c>
      <c r="B41" s="53"/>
      <c r="C41" s="53"/>
      <c r="D41" s="53"/>
      <c r="E41" s="53"/>
      <c r="F41" s="53"/>
      <c r="G41" s="53"/>
      <c r="H41" s="53"/>
      <c r="I41" s="53"/>
      <c r="J41" s="53"/>
    </row>
    <row r="42" spans="1:10" ht="15" customHeight="1">
      <c r="A42" s="54" t="str">
        <f>IF('Обработка результатов'!N15=0,"Введите ответы",IF(AND('Обработка результатов'!N9&gt;=15,'Обработка результатов'!N9&lt;=28),'Обработка результатов'!X2,IF(AND('Обработка результатов'!N9&gt;=1,'Обработка результатов'!N9&lt;=14),'Обработка результатов'!X3,IF(AND('Обработка результатов'!N9&gt;=-14,'Обработка результатов'!N9&lt;=0),'Обработка результатов'!X4,IF(AND('Обработка результатов'!N9&gt;=-28,'Обработка результатов'!N9&lt;=-15),'Обработка результатов'!X5,)))))</f>
        <v>Введите ответы</v>
      </c>
      <c r="B42" s="54"/>
      <c r="C42" s="54"/>
      <c r="D42" s="54"/>
      <c r="E42" s="54"/>
      <c r="F42" s="54"/>
      <c r="G42" s="54"/>
      <c r="H42" s="54"/>
      <c r="I42" s="54"/>
      <c r="J42" s="54"/>
    </row>
    <row r="43" spans="1:10" ht="15" customHeight="1">
      <c r="A43" s="55"/>
      <c r="B43" s="55"/>
      <c r="C43" s="55"/>
      <c r="D43" s="55"/>
      <c r="E43" s="55"/>
      <c r="F43" s="55"/>
      <c r="G43" s="55"/>
      <c r="H43" s="55"/>
      <c r="I43" s="55"/>
      <c r="J43" s="55"/>
    </row>
    <row r="44" spans="1:10" ht="15" customHeight="1">
      <c r="A44" s="55"/>
      <c r="B44" s="55"/>
      <c r="C44" s="55"/>
      <c r="D44" s="55"/>
      <c r="E44" s="55"/>
      <c r="F44" s="55"/>
      <c r="G44" s="55"/>
      <c r="H44" s="55"/>
      <c r="I44" s="55"/>
      <c r="J44" s="55"/>
    </row>
    <row r="45" spans="1:10" ht="15" customHeight="1">
      <c r="A45" s="55"/>
      <c r="B45" s="55"/>
      <c r="C45" s="55"/>
      <c r="D45" s="55"/>
      <c r="E45" s="55"/>
      <c r="F45" s="55"/>
      <c r="G45" s="55"/>
      <c r="H45" s="55"/>
      <c r="I45" s="55"/>
      <c r="J45" s="55"/>
    </row>
    <row r="46" spans="1:10" ht="15" customHeight="1">
      <c r="A46" s="55"/>
      <c r="B46" s="55"/>
      <c r="C46" s="55"/>
      <c r="D46" s="55"/>
      <c r="E46" s="55"/>
      <c r="F46" s="55"/>
      <c r="G46" s="55"/>
      <c r="H46" s="55"/>
      <c r="I46" s="55"/>
      <c r="J46" s="55"/>
    </row>
    <row r="47" spans="1:10">
      <c r="A47" s="53" t="str">
        <f>IF('Обработка результатов'!N15=0,"Введите ответы",CONCATENATE("Отношение подростка к человеку как другому: ",'Обработка результатов'!N10," (",'Обработка результатов'!O10," )"))</f>
        <v>Введите ответы</v>
      </c>
      <c r="B47" s="53"/>
      <c r="C47" s="53"/>
      <c r="D47" s="53"/>
      <c r="E47" s="53"/>
      <c r="F47" s="53"/>
      <c r="G47" s="53"/>
      <c r="H47" s="53"/>
      <c r="I47" s="53"/>
      <c r="J47" s="53"/>
    </row>
    <row r="48" spans="1:10" ht="15" customHeight="1">
      <c r="A48" s="54" t="str">
        <f>IF('Обработка результатов'!N15=0,"Введите ответы",IF(AND('Обработка результатов'!N10&gt;=15,'Обработка результатов'!N10&lt;=28),'Обработка результатов'!AA2,IF(AND('Обработка результатов'!N10&gt;=1,'Обработка результатов'!N10&lt;=14),'Обработка результатов'!AA3,IF(AND('Обработка результатов'!N10&gt;=-14,'Обработка результатов'!N10&lt;=0),'Обработка результатов'!AA4,IF(AND('Обработка результатов'!N10&gt;=-28,'Обработка результатов'!N10&lt;=-15),'Обработка результатов'!AA5,)))))</f>
        <v>Введите ответы</v>
      </c>
      <c r="B48" s="54"/>
      <c r="C48" s="54"/>
      <c r="D48" s="54"/>
      <c r="E48" s="54"/>
      <c r="F48" s="54"/>
      <c r="G48" s="54"/>
      <c r="H48" s="54"/>
      <c r="I48" s="54"/>
      <c r="J48" s="54"/>
    </row>
    <row r="49" spans="1:10">
      <c r="A49" s="55"/>
      <c r="B49" s="55"/>
      <c r="C49" s="55"/>
      <c r="D49" s="55"/>
      <c r="E49" s="55"/>
      <c r="F49" s="55"/>
      <c r="G49" s="55"/>
      <c r="H49" s="55"/>
      <c r="I49" s="55"/>
      <c r="J49" s="55"/>
    </row>
    <row r="50" spans="1:10">
      <c r="A50" s="55"/>
      <c r="B50" s="55"/>
      <c r="C50" s="55"/>
      <c r="D50" s="55"/>
      <c r="E50" s="55"/>
      <c r="F50" s="55"/>
      <c r="G50" s="55"/>
      <c r="H50" s="55"/>
      <c r="I50" s="55"/>
      <c r="J50" s="55"/>
    </row>
    <row r="51" spans="1:10">
      <c r="A51" s="55"/>
      <c r="B51" s="55"/>
      <c r="C51" s="55"/>
      <c r="D51" s="55"/>
      <c r="E51" s="55"/>
      <c r="F51" s="55"/>
      <c r="G51" s="55"/>
      <c r="H51" s="55"/>
      <c r="I51" s="55"/>
      <c r="J51" s="55"/>
    </row>
    <row r="52" spans="1:10">
      <c r="G52" s="46" t="s">
        <v>11</v>
      </c>
      <c r="H52" s="46"/>
      <c r="I52" s="46"/>
      <c r="J52" s="46"/>
    </row>
    <row r="53" spans="1:10">
      <c r="A53" s="53" t="str">
        <f>IF('Обработка результатов'!N15=0,"Введите ответы",CONCATENATE("Отношение подростка к человеку как Иному: ",'Обработка результатов'!N11," (",'Обработка результатов'!O11," )"))</f>
        <v>Введите ответы</v>
      </c>
      <c r="B53" s="53"/>
      <c r="C53" s="53"/>
      <c r="D53" s="53"/>
      <c r="E53" s="53"/>
      <c r="F53" s="53"/>
      <c r="G53" s="53"/>
      <c r="H53" s="53"/>
      <c r="I53" s="53"/>
      <c r="J53" s="53"/>
    </row>
    <row r="54" spans="1:10" ht="15" customHeight="1">
      <c r="A54" s="54" t="str">
        <f>IF('Обработка результатов'!N15=0,"Введите ответы",IF(AND('Обработка результатов'!N11&gt;=15,'Обработка результатов'!N11&lt;=28),'Обработка результатов'!AB2,IF(AND('Обработка результатов'!N11&gt;=1,'Обработка результатов'!N11&lt;=14),'Обработка результатов'!AB3,IF(AND('Обработка результатов'!N11&gt;=-14,'Обработка результатов'!N11&lt;=0),'Обработка результатов'!AB4,IF(AND('Обработка результатов'!N11&gt;=-28,'Обработка результатов'!N11&lt;=-15),'Обработка результатов'!AB5,)))))</f>
        <v>Введите ответы</v>
      </c>
      <c r="B54" s="54"/>
      <c r="C54" s="54"/>
      <c r="D54" s="54"/>
      <c r="E54" s="54"/>
      <c r="F54" s="54"/>
      <c r="G54" s="54"/>
      <c r="H54" s="54"/>
      <c r="I54" s="54"/>
      <c r="J54" s="54"/>
    </row>
    <row r="55" spans="1:10">
      <c r="A55" s="55"/>
      <c r="B55" s="55"/>
      <c r="C55" s="55"/>
      <c r="D55" s="55"/>
      <c r="E55" s="55"/>
      <c r="F55" s="55"/>
      <c r="G55" s="55"/>
      <c r="H55" s="55"/>
      <c r="I55" s="55"/>
      <c r="J55" s="55"/>
    </row>
    <row r="56" spans="1:10">
      <c r="A56" s="55"/>
      <c r="B56" s="55"/>
      <c r="C56" s="55"/>
      <c r="D56" s="55"/>
      <c r="E56" s="55"/>
      <c r="F56" s="55"/>
      <c r="G56" s="55"/>
      <c r="H56" s="55"/>
      <c r="I56" s="55"/>
      <c r="J56" s="55"/>
    </row>
    <row r="57" spans="1:10">
      <c r="A57" s="55"/>
      <c r="B57" s="55"/>
      <c r="C57" s="55"/>
      <c r="D57" s="55"/>
      <c r="E57" s="55"/>
      <c r="F57" s="55"/>
      <c r="G57" s="55"/>
      <c r="H57" s="55"/>
      <c r="I57" s="55"/>
      <c r="J57" s="55"/>
    </row>
    <row r="58" spans="1:10">
      <c r="A58" s="55"/>
      <c r="B58" s="55"/>
      <c r="C58" s="55"/>
      <c r="D58" s="55"/>
      <c r="E58" s="55"/>
      <c r="F58" s="55"/>
      <c r="G58" s="55"/>
      <c r="H58" s="55"/>
      <c r="I58" s="55"/>
      <c r="J58" s="55"/>
    </row>
    <row r="59" spans="1:10">
      <c r="A59" s="55"/>
      <c r="B59" s="55"/>
      <c r="C59" s="55"/>
      <c r="D59" s="55"/>
      <c r="E59" s="55"/>
      <c r="F59" s="55"/>
      <c r="G59" s="55"/>
      <c r="H59" s="55"/>
      <c r="I59" s="55"/>
      <c r="J59" s="55"/>
    </row>
    <row r="60" spans="1:10">
      <c r="A60" s="55"/>
      <c r="B60" s="55"/>
      <c r="C60" s="55"/>
      <c r="D60" s="55"/>
      <c r="E60" s="55"/>
      <c r="F60" s="55"/>
      <c r="G60" s="55"/>
      <c r="H60" s="55"/>
      <c r="I60" s="55"/>
      <c r="J60" s="55"/>
    </row>
    <row r="61" spans="1:10" ht="15" customHeight="1">
      <c r="A61" s="53" t="str">
        <f>IF('Обработка результатов'!N15=0,"Введите ответы",CONCATENATE("Отношение подростка к человеку как Иному: ",'Обработка результатов'!N12," (",'Обработка результатов'!O12," )"))</f>
        <v>Введите ответы</v>
      </c>
      <c r="B61" s="53"/>
      <c r="C61" s="53"/>
      <c r="D61" s="53"/>
      <c r="E61" s="53"/>
      <c r="F61" s="53"/>
      <c r="G61" s="53"/>
      <c r="H61" s="53"/>
      <c r="I61" s="53"/>
      <c r="J61" s="53"/>
    </row>
    <row r="62" spans="1:10">
      <c r="A62" s="54" t="str">
        <f>IF('Обработка результатов'!N15=0,"Введите ответы",IF(AND('Обработка результатов'!N12&gt;=15,'Обработка результатов'!N12&lt;=28),'Обработка результатов'!AC2,IF(AND('Обработка результатов'!N12&gt;=1,'Обработка результатов'!N12&lt;=14),'Обработка результатов'!AC3,IF(AND('Обработка результатов'!N12&gt;=-14,'Обработка результатов'!N12&lt;=0),'Обработка результатов'!AC4,IF(AND('Обработка результатов'!N12&gt;=-28,'Обработка результатов'!N12&lt;=-15),'Обработка результатов'!AC5,)))))</f>
        <v>Введите ответы</v>
      </c>
      <c r="B62" s="54"/>
      <c r="C62" s="54"/>
      <c r="D62" s="54"/>
      <c r="E62" s="54"/>
      <c r="F62" s="54"/>
      <c r="G62" s="54"/>
      <c r="H62" s="54"/>
      <c r="I62" s="54"/>
      <c r="J62" s="54"/>
    </row>
    <row r="63" spans="1:10">
      <c r="A63" s="55"/>
      <c r="B63" s="55"/>
      <c r="C63" s="55"/>
      <c r="D63" s="55"/>
      <c r="E63" s="55"/>
      <c r="F63" s="55"/>
      <c r="G63" s="55"/>
      <c r="H63" s="55"/>
      <c r="I63" s="55"/>
      <c r="J63" s="55"/>
    </row>
    <row r="64" spans="1:10">
      <c r="A64" s="55"/>
      <c r="B64" s="55"/>
      <c r="C64" s="55"/>
      <c r="D64" s="55"/>
      <c r="E64" s="55"/>
      <c r="F64" s="55"/>
      <c r="G64" s="55"/>
      <c r="H64" s="55"/>
      <c r="I64" s="55"/>
      <c r="J64" s="55"/>
    </row>
    <row r="65" spans="1:10">
      <c r="A65" s="55"/>
      <c r="B65" s="55"/>
      <c r="C65" s="55"/>
      <c r="D65" s="55"/>
      <c r="E65" s="55"/>
      <c r="F65" s="55"/>
      <c r="G65" s="55"/>
      <c r="H65" s="55"/>
      <c r="I65" s="55"/>
      <c r="J65" s="55"/>
    </row>
    <row r="66" spans="1:10">
      <c r="A66" s="55"/>
      <c r="B66" s="55"/>
      <c r="C66" s="55"/>
      <c r="D66" s="55"/>
      <c r="E66" s="55"/>
      <c r="F66" s="55"/>
      <c r="G66" s="55"/>
      <c r="H66" s="55"/>
      <c r="I66" s="55"/>
      <c r="J66" s="55"/>
    </row>
    <row r="67" spans="1:10">
      <c r="A67" s="53" t="str">
        <f>IF('Обработка результатов'!N15=0,"Введите ответы",CONCATENATE("Отношение подростка к своему душевному Я: ",'Обработка результатов'!N13," (",'Обработка результатов'!O13," )"))</f>
        <v>Введите ответы</v>
      </c>
      <c r="B67" s="53"/>
      <c r="C67" s="53"/>
      <c r="D67" s="53"/>
      <c r="E67" s="53"/>
      <c r="F67" s="53"/>
      <c r="G67" s="53"/>
      <c r="H67" s="53"/>
      <c r="I67" s="53"/>
      <c r="J67" s="53"/>
    </row>
    <row r="68" spans="1:10">
      <c r="A68" s="54" t="str">
        <f>IF('Обработка результатов'!N15=0,"Введите ответы",IF(AND('Обработка результатов'!N13&gt;=15,'Обработка результатов'!N13&lt;=28),'Обработка результатов'!AD2,IF(AND('Обработка результатов'!N13&gt;=1,'Обработка результатов'!N13&lt;=14),'Обработка результатов'!AD3,IF(AND('Обработка результатов'!N13&gt;=-14,'Обработка результатов'!N13&lt;=0),'Обработка результатов'!AD4,IF(AND('Обработка результатов'!N13&gt;=-28,'Обработка результатов'!N13&lt;=-15),'Обработка результатов'!AD5,)))))</f>
        <v>Введите ответы</v>
      </c>
      <c r="B68" s="54"/>
      <c r="C68" s="54"/>
      <c r="D68" s="54"/>
      <c r="E68" s="54"/>
      <c r="F68" s="54"/>
      <c r="G68" s="54"/>
      <c r="H68" s="54"/>
      <c r="I68" s="54"/>
      <c r="J68" s="54"/>
    </row>
    <row r="69" spans="1:10">
      <c r="A69" s="55"/>
      <c r="B69" s="55"/>
      <c r="C69" s="55"/>
      <c r="D69" s="55"/>
      <c r="E69" s="55"/>
      <c r="F69" s="55"/>
      <c r="G69" s="55"/>
      <c r="H69" s="55"/>
      <c r="I69" s="55"/>
      <c r="J69" s="55"/>
    </row>
    <row r="70" spans="1:10">
      <c r="A70" s="55"/>
      <c r="B70" s="55"/>
      <c r="C70" s="55"/>
      <c r="D70" s="55"/>
      <c r="E70" s="55"/>
      <c r="F70" s="55"/>
      <c r="G70" s="55"/>
      <c r="H70" s="55"/>
      <c r="I70" s="55"/>
      <c r="J70" s="55"/>
    </row>
    <row r="71" spans="1:10">
      <c r="A71" s="55"/>
      <c r="B71" s="55"/>
      <c r="C71" s="55"/>
      <c r="D71" s="55"/>
      <c r="E71" s="55"/>
      <c r="F71" s="55"/>
      <c r="G71" s="55"/>
      <c r="H71" s="55"/>
      <c r="I71" s="55"/>
      <c r="J71" s="55"/>
    </row>
    <row r="72" spans="1:10">
      <c r="A72" s="55"/>
      <c r="B72" s="55"/>
      <c r="C72" s="55"/>
      <c r="D72" s="55"/>
      <c r="E72" s="55"/>
      <c r="F72" s="55"/>
      <c r="G72" s="55"/>
      <c r="H72" s="55"/>
      <c r="I72" s="55"/>
      <c r="J72" s="55"/>
    </row>
    <row r="73" spans="1:10">
      <c r="A73" s="55"/>
      <c r="B73" s="55"/>
      <c r="C73" s="55"/>
      <c r="D73" s="55"/>
      <c r="E73" s="55"/>
      <c r="F73" s="55"/>
      <c r="G73" s="55"/>
      <c r="H73" s="55"/>
      <c r="I73" s="55"/>
      <c r="J73" s="55"/>
    </row>
    <row r="74" spans="1:10" ht="15" customHeight="1">
      <c r="A74" s="53" t="str">
        <f>IF('Обработка результатов'!N15=0,"Введите ответы",CONCATENATE("Отношение подростка к своему духовному Я: ",'Обработка результатов'!N14," (",'Обработка результатов'!O14," )"))</f>
        <v>Введите ответы</v>
      </c>
      <c r="B74" s="53"/>
      <c r="C74" s="53"/>
      <c r="D74" s="53"/>
      <c r="E74" s="53"/>
      <c r="F74" s="53"/>
      <c r="G74" s="53"/>
      <c r="H74" s="53"/>
      <c r="I74" s="53"/>
      <c r="J74" s="53"/>
    </row>
    <row r="75" spans="1:10">
      <c r="A75" s="54" t="str">
        <f>IF('Обработка результатов'!N15=0,"Введите ответы",IF(AND('Обработка результатов'!N14&gt;=15,'Обработка результатов'!N14&lt;=28),'Обработка результатов'!AE2,IF(AND('Обработка результатов'!N14&gt;=1,'Обработка результатов'!N14&lt;=14),'Обработка результатов'!AE3,IF(AND('Обработка результатов'!N14&gt;=-14,'Обработка результатов'!N14&lt;=0),'Обработка результатов'!AE4,IF(AND('Обработка результатов'!N14&gt;=-28,'Обработка результатов'!N14&lt;=-15),'Обработка результатов'!AE5,)))))</f>
        <v>Введите ответы</v>
      </c>
      <c r="B75" s="54"/>
      <c r="C75" s="54"/>
      <c r="D75" s="54"/>
      <c r="E75" s="54"/>
      <c r="F75" s="54"/>
      <c r="G75" s="54"/>
      <c r="H75" s="54"/>
      <c r="I75" s="54"/>
      <c r="J75" s="54"/>
    </row>
    <row r="76" spans="1:10">
      <c r="A76" s="55"/>
      <c r="B76" s="55"/>
      <c r="C76" s="55"/>
      <c r="D76" s="55"/>
      <c r="E76" s="55"/>
      <c r="F76" s="55"/>
      <c r="G76" s="55"/>
      <c r="H76" s="55"/>
      <c r="I76" s="55"/>
      <c r="J76" s="55"/>
    </row>
    <row r="77" spans="1:10">
      <c r="A77" s="55"/>
      <c r="B77" s="55"/>
      <c r="C77" s="55"/>
      <c r="D77" s="55"/>
      <c r="E77" s="55"/>
      <c r="F77" s="55"/>
      <c r="G77" s="55"/>
      <c r="H77" s="55"/>
      <c r="I77" s="55"/>
      <c r="J77" s="55"/>
    </row>
    <row r="78" spans="1:10">
      <c r="A78" s="55"/>
      <c r="B78" s="55"/>
      <c r="C78" s="55"/>
      <c r="D78" s="55"/>
      <c r="E78" s="55"/>
      <c r="F78" s="55"/>
      <c r="G78" s="55"/>
      <c r="H78" s="55"/>
      <c r="I78" s="55"/>
      <c r="J78" s="55"/>
    </row>
    <row r="79" spans="1:10">
      <c r="A79" s="55"/>
      <c r="B79" s="55"/>
      <c r="C79" s="55"/>
      <c r="D79" s="55"/>
      <c r="E79" s="55"/>
      <c r="F79" s="55"/>
      <c r="G79" s="55"/>
      <c r="H79" s="55"/>
      <c r="I79" s="55"/>
      <c r="J79" s="55"/>
    </row>
    <row r="80" spans="1:10">
      <c r="A80" s="55"/>
      <c r="B80" s="55"/>
      <c r="C80" s="55"/>
      <c r="D80" s="55"/>
      <c r="E80" s="55"/>
      <c r="F80" s="55"/>
      <c r="G80" s="55"/>
      <c r="H80" s="55"/>
      <c r="I80" s="55"/>
      <c r="J80" s="55"/>
    </row>
    <row r="106" spans="7:10">
      <c r="G106" s="46" t="s">
        <v>11</v>
      </c>
      <c r="H106" s="46"/>
      <c r="I106" s="46"/>
      <c r="J106" s="46"/>
    </row>
  </sheetData>
  <sheetProtection sheet="1" formatCells="0" formatColumns="0" formatRows="0" insertColumns="0" insertRows="0" insertHyperlinks="0" deleteColumns="0" deleteRows="0" selectLockedCells="1" sort="0" autoFilter="0" pivotTables="0"/>
  <mergeCells count="33">
    <mergeCell ref="A53:J53"/>
    <mergeCell ref="A1:J1"/>
    <mergeCell ref="A28:J30"/>
    <mergeCell ref="A31:J31"/>
    <mergeCell ref="A32:J36"/>
    <mergeCell ref="A17:J17"/>
    <mergeCell ref="A18:J21"/>
    <mergeCell ref="A22:J22"/>
    <mergeCell ref="A23:J26"/>
    <mergeCell ref="A27:J27"/>
    <mergeCell ref="A6:J6"/>
    <mergeCell ref="A12:J12"/>
    <mergeCell ref="I3:J3"/>
    <mergeCell ref="I4:J4"/>
    <mergeCell ref="B3:G3"/>
    <mergeCell ref="B4:G4"/>
    <mergeCell ref="A37:J37"/>
    <mergeCell ref="A7:J11"/>
    <mergeCell ref="A13:J16"/>
    <mergeCell ref="G52:J52"/>
    <mergeCell ref="A48:J51"/>
    <mergeCell ref="A47:J47"/>
    <mergeCell ref="A38:J40"/>
    <mergeCell ref="A41:J41"/>
    <mergeCell ref="A42:J46"/>
    <mergeCell ref="A74:J74"/>
    <mergeCell ref="A75:J80"/>
    <mergeCell ref="G106:J106"/>
    <mergeCell ref="A54:J60"/>
    <mergeCell ref="A62:J66"/>
    <mergeCell ref="A67:J67"/>
    <mergeCell ref="A68:J73"/>
    <mergeCell ref="A61:J61"/>
  </mergeCells>
  <conditionalFormatting sqref="I3:J3">
    <cfRule type="cellIs" dxfId="1" priority="2" operator="equal">
      <formula>0</formula>
    </cfRule>
  </conditionalFormatting>
  <conditionalFormatting sqref="A7:J11 A13:J16 A18:J21 A23:J26 A28:J30 A32:J36 A38:J40 A42:J46 A48:J51 A54:J60 A62:J66 A68:J73 A75:J80">
    <cfRule type="cellIs" dxfId="0" priority="1" operator="equal">
      <formula>0</formula>
    </cfRule>
  </conditionalFormatting>
  <pageMargins left="0.43307086614173229" right="0.23622047244094491"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Бланк Методички</vt:lpstr>
      <vt:lpstr>Обработка результатов</vt:lpstr>
      <vt:lpstr>Печать</vt:lpstr>
      <vt:lpstr>Печать с расшифровкой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2022-06-15T06:28:37Z</dcterms:modified>
</cp:coreProperties>
</file>